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Contabile\Desktop\"/>
    </mc:Choice>
  </mc:AlternateContent>
  <xr:revisionPtr revIDLastSave="0" documentId="13_ncr:1_{A2AD9FFA-5067-44DD-B66B-6F416416A6EE}" xr6:coauthVersionLast="37" xr6:coauthVersionMax="37" xr10:uidLastSave="{00000000-0000-0000-0000-000000000000}"/>
  <bookViews>
    <workbookView xWindow="360" yWindow="75" windowWidth="11340" windowHeight="6795" activeTab="3" xr2:uid="{00000000-000D-0000-FFFF-FFFF00000000}"/>
  </bookViews>
  <sheets>
    <sheet name="Prihodi" sheetId="1" r:id="rId1"/>
    <sheet name="naslovna" sheetId="3" r:id="rId2"/>
    <sheet name="Sažetak" sheetId="10" r:id="rId3"/>
    <sheet name="rashodi-2" sheetId="7" r:id="rId4"/>
  </sheets>
  <definedNames>
    <definedName name="_xlnm.Print_Titles" localSheetId="3">'rashodi-2'!$2:$3</definedName>
    <definedName name="_xlnm.Print_Area" localSheetId="0">Prihodi!$A$1:$H$54</definedName>
    <definedName name="_xlnm.Print_Area" localSheetId="3">'rashodi-2'!$A$1:$G$430</definedName>
  </definedNames>
  <calcPr calcId="179021"/>
</workbook>
</file>

<file path=xl/calcChain.xml><?xml version="1.0" encoding="utf-8"?>
<calcChain xmlns="http://schemas.openxmlformats.org/spreadsheetml/2006/main">
  <c r="D25" i="10" l="1"/>
  <c r="D11" i="10"/>
  <c r="B11" i="10"/>
  <c r="H45" i="1"/>
  <c r="H46" i="1"/>
  <c r="H47" i="1"/>
  <c r="H48" i="1"/>
  <c r="H49" i="1"/>
  <c r="H50" i="1"/>
  <c r="H51" i="1"/>
  <c r="H52" i="1"/>
  <c r="H54" i="1"/>
  <c r="H44" i="1"/>
  <c r="G45" i="1"/>
  <c r="G46" i="1"/>
  <c r="G47" i="1"/>
  <c r="G48" i="1"/>
  <c r="G49" i="1"/>
  <c r="G52" i="1"/>
  <c r="G54" i="1"/>
  <c r="G44" i="1"/>
  <c r="H6" i="1"/>
  <c r="H7" i="1"/>
  <c r="H8" i="1"/>
  <c r="H9" i="1"/>
  <c r="H10" i="1"/>
  <c r="H11" i="1"/>
  <c r="H12" i="1"/>
  <c r="H13" i="1"/>
  <c r="H14" i="1"/>
  <c r="H15" i="1"/>
  <c r="H16" i="1"/>
  <c r="H23" i="1"/>
  <c r="H24" i="1"/>
  <c r="H27" i="1"/>
  <c r="H28" i="1"/>
  <c r="H34" i="1"/>
  <c r="H35" i="1"/>
  <c r="H36" i="1"/>
  <c r="H38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8" i="1"/>
  <c r="G5" i="1"/>
  <c r="H5" i="1"/>
  <c r="F38" i="1"/>
  <c r="F5" i="1"/>
  <c r="F6" i="1"/>
  <c r="F7" i="1"/>
  <c r="F12" i="1"/>
  <c r="F14" i="1"/>
  <c r="F17" i="1"/>
  <c r="F23" i="1"/>
  <c r="F24" i="1"/>
  <c r="F25" i="1"/>
  <c r="F27" i="1"/>
  <c r="F35" i="1"/>
  <c r="E35" i="1"/>
  <c r="C35" i="1"/>
  <c r="E54" i="1"/>
  <c r="E7" i="1"/>
  <c r="E6" i="1" s="1"/>
  <c r="E9" i="1"/>
  <c r="E12" i="1"/>
  <c r="E24" i="1"/>
  <c r="E27" i="1"/>
  <c r="E15" i="1"/>
  <c r="E34" i="1"/>
  <c r="C34" i="1"/>
  <c r="C31" i="1"/>
  <c r="C32" i="1"/>
  <c r="C27" i="1"/>
  <c r="C25" i="1"/>
  <c r="C24" i="1" s="1"/>
  <c r="C21" i="1"/>
  <c r="C20" i="1" s="1"/>
  <c r="C17" i="1"/>
  <c r="C15" i="1"/>
  <c r="C14" i="1" s="1"/>
  <c r="C12" i="1"/>
  <c r="C11" i="1" s="1"/>
  <c r="C23" i="1" l="1"/>
  <c r="C5" i="1"/>
  <c r="C38" i="1" s="1"/>
  <c r="E23" i="1"/>
  <c r="H434" i="7"/>
  <c r="H435" i="7"/>
  <c r="H436" i="7"/>
  <c r="H437" i="7"/>
  <c r="H438" i="7"/>
  <c r="H439" i="7"/>
  <c r="H433" i="7"/>
  <c r="G433" i="7"/>
  <c r="H5" i="7"/>
  <c r="H6" i="7"/>
  <c r="H7" i="7"/>
  <c r="H8" i="7"/>
  <c r="H9" i="7"/>
  <c r="H10" i="7"/>
  <c r="H11" i="7"/>
  <c r="H12" i="7"/>
  <c r="H13" i="7"/>
  <c r="H15" i="7"/>
  <c r="H16" i="7"/>
  <c r="H17" i="7"/>
  <c r="H1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71" i="7"/>
  <c r="H72" i="7"/>
  <c r="H74" i="7"/>
  <c r="H75" i="7"/>
  <c r="H82" i="7"/>
  <c r="H83" i="7"/>
  <c r="H84" i="7"/>
  <c r="H91" i="7"/>
  <c r="H92" i="7"/>
  <c r="H93" i="7"/>
  <c r="H94" i="7"/>
  <c r="H95" i="7"/>
  <c r="H96" i="7"/>
  <c r="H99" i="7"/>
  <c r="H100" i="7"/>
  <c r="H101" i="7"/>
  <c r="H103" i="7"/>
  <c r="H105" i="7"/>
  <c r="H108" i="7"/>
  <c r="H109" i="7"/>
  <c r="H110" i="7"/>
  <c r="H111" i="7"/>
  <c r="H112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1" i="7"/>
  <c r="H142" i="7"/>
  <c r="H143" i="7"/>
  <c r="H144" i="7"/>
  <c r="H145" i="7"/>
  <c r="H148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6" i="7"/>
  <c r="H167" i="7"/>
  <c r="H171" i="7"/>
  <c r="H172" i="7"/>
  <c r="H173" i="7"/>
  <c r="H174" i="7"/>
  <c r="H175" i="7"/>
  <c r="H176" i="7"/>
  <c r="H180" i="7"/>
  <c r="H181" i="7"/>
  <c r="H182" i="7"/>
  <c r="H183" i="7"/>
  <c r="H186" i="7"/>
  <c r="H187" i="7"/>
  <c r="H188" i="7"/>
  <c r="H189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2" i="7"/>
  <c r="H273" i="7"/>
  <c r="H274" i="7"/>
  <c r="H276" i="7"/>
  <c r="H277" i="7"/>
  <c r="H278" i="7"/>
  <c r="H279" i="7"/>
  <c r="H282" i="7"/>
  <c r="H283" i="7"/>
  <c r="H284" i="7"/>
  <c r="H285" i="7"/>
  <c r="H286" i="7"/>
  <c r="H287" i="7"/>
  <c r="H288" i="7"/>
  <c r="H289" i="7"/>
  <c r="H290" i="7"/>
  <c r="H297" i="7"/>
  <c r="H298" i="7"/>
  <c r="H299" i="7"/>
  <c r="H300" i="7"/>
  <c r="H301" i="7"/>
  <c r="H302" i="7"/>
  <c r="H305" i="7"/>
  <c r="H306" i="7"/>
  <c r="H308" i="7"/>
  <c r="H309" i="7"/>
  <c r="H310" i="7"/>
  <c r="H311" i="7"/>
  <c r="H312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49" i="7"/>
  <c r="H350" i="7"/>
  <c r="H351" i="7"/>
  <c r="H352" i="7"/>
  <c r="H357" i="7"/>
  <c r="H358" i="7"/>
  <c r="H359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3" i="7"/>
  <c r="H394" i="7"/>
  <c r="H395" i="7"/>
  <c r="H396" i="7"/>
  <c r="H397" i="7"/>
  <c r="H404" i="7"/>
  <c r="H405" i="7"/>
  <c r="H406" i="7"/>
  <c r="H407" i="7"/>
  <c r="H408" i="7"/>
  <c r="H409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" i="7"/>
  <c r="G5" i="7" l="1"/>
  <c r="G6" i="7"/>
  <c r="G7" i="7"/>
  <c r="G8" i="7"/>
  <c r="G9" i="7"/>
  <c r="G10" i="7"/>
  <c r="G11" i="7"/>
  <c r="G12" i="7"/>
  <c r="G13" i="7"/>
  <c r="G14" i="7"/>
  <c r="G15" i="7"/>
  <c r="G16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6" i="7"/>
  <c r="G37" i="7"/>
  <c r="G38" i="7"/>
  <c r="G39" i="7"/>
  <c r="G40" i="7"/>
  <c r="G41" i="7"/>
  <c r="G42" i="7"/>
  <c r="G43" i="7"/>
  <c r="G44" i="7"/>
  <c r="G46" i="7"/>
  <c r="G47" i="7"/>
  <c r="G49" i="7"/>
  <c r="G50" i="7"/>
  <c r="G51" i="7"/>
  <c r="G52" i="7"/>
  <c r="G53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9" i="7"/>
  <c r="G70" i="7"/>
  <c r="G71" i="7"/>
  <c r="G72" i="7"/>
  <c r="G74" i="7"/>
  <c r="G75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4" i="7"/>
  <c r="G95" i="7"/>
  <c r="G99" i="7"/>
  <c r="G100" i="7"/>
  <c r="G101" i="7"/>
  <c r="G106" i="7"/>
  <c r="G108" i="7"/>
  <c r="G111" i="7"/>
  <c r="G117" i="7"/>
  <c r="G122" i="7"/>
  <c r="G123" i="7"/>
  <c r="G124" i="7"/>
  <c r="G171" i="7"/>
  <c r="G180" i="7"/>
  <c r="G181" i="7"/>
  <c r="G188" i="7"/>
  <c r="G189" i="7"/>
  <c r="G190" i="7"/>
  <c r="G191" i="7"/>
  <c r="G192" i="7"/>
  <c r="G193" i="7"/>
  <c r="G194" i="7"/>
  <c r="G195" i="7"/>
  <c r="G196" i="7"/>
  <c r="G202" i="7"/>
  <c r="G203" i="7"/>
  <c r="G206" i="7"/>
  <c r="G207" i="7"/>
  <c r="G225" i="7"/>
  <c r="G226" i="7"/>
  <c r="G227" i="7"/>
  <c r="G228" i="7"/>
  <c r="G229" i="7"/>
  <c r="G230" i="7"/>
  <c r="G231" i="7"/>
  <c r="G233" i="7"/>
  <c r="G236" i="7"/>
  <c r="G237" i="7"/>
  <c r="G238" i="7"/>
  <c r="G239" i="7"/>
  <c r="G240" i="7"/>
  <c r="G241" i="7"/>
  <c r="G242" i="7"/>
  <c r="G243" i="7"/>
  <c r="G244" i="7"/>
  <c r="G245" i="7"/>
  <c r="G297" i="7"/>
  <c r="G298" i="7"/>
  <c r="G299" i="7"/>
  <c r="G300" i="7"/>
  <c r="G301" i="7"/>
  <c r="G302" i="7"/>
  <c r="G305" i="7"/>
  <c r="G306" i="7"/>
  <c r="G308" i="7"/>
  <c r="G311" i="7"/>
  <c r="G312" i="7"/>
  <c r="G349" i="7"/>
  <c r="G350" i="7"/>
  <c r="G351" i="7"/>
  <c r="G352" i="7"/>
  <c r="G357" i="7"/>
  <c r="G358" i="7"/>
  <c r="G359" i="7"/>
  <c r="G376" i="7"/>
  <c r="G377" i="7"/>
  <c r="G378" i="7"/>
  <c r="G379" i="7"/>
  <c r="G380" i="7"/>
  <c r="G381" i="7"/>
  <c r="G382" i="7"/>
  <c r="G415" i="7"/>
  <c r="G416" i="7"/>
  <c r="G417" i="7"/>
  <c r="G418" i="7"/>
  <c r="G419" i="7"/>
  <c r="G426" i="7"/>
  <c r="G434" i="7"/>
  <c r="G435" i="7"/>
  <c r="G436" i="7"/>
  <c r="G437" i="7"/>
  <c r="G439" i="7"/>
  <c r="G4" i="7" l="1"/>
  <c r="F439" i="7"/>
  <c r="E439" i="7"/>
  <c r="D439" i="7"/>
  <c r="E426" i="7"/>
  <c r="E171" i="7"/>
  <c r="D171" i="7"/>
  <c r="D323" i="7"/>
  <c r="E349" i="7"/>
  <c r="D349" i="7"/>
  <c r="F94" i="7"/>
  <c r="F100" i="7"/>
  <c r="F111" i="7"/>
  <c r="F157" i="7"/>
  <c r="F158" i="7"/>
  <c r="F159" i="7"/>
  <c r="F160" i="7"/>
  <c r="F162" i="7"/>
  <c r="F67" i="7"/>
  <c r="F92" i="7"/>
  <c r="F91" i="7" s="1"/>
  <c r="F84" i="7" s="1"/>
  <c r="F349" i="7"/>
  <c r="F323" i="7"/>
  <c r="F74" i="7"/>
  <c r="F395" i="7"/>
  <c r="F394" i="7" s="1"/>
  <c r="F393" i="7" s="1"/>
  <c r="F389" i="7" s="1"/>
  <c r="F377" i="7" s="1"/>
  <c r="F376" i="7" s="1"/>
  <c r="F343" i="7"/>
  <c r="F342" i="7" s="1"/>
  <c r="E335" i="7"/>
  <c r="E334" i="7" s="1"/>
  <c r="E333" i="7" s="1"/>
  <c r="E332" i="7" s="1"/>
  <c r="E331" i="7" s="1"/>
  <c r="F247" i="7"/>
  <c r="D251" i="7"/>
  <c r="F211" i="7"/>
  <c r="F210" i="7" s="1"/>
  <c r="F209" i="7" s="1"/>
  <c r="F208" i="7" s="1"/>
  <c r="F181" i="7"/>
  <c r="F202" i="7"/>
  <c r="F196" i="7"/>
  <c r="D426" i="7" l="1"/>
  <c r="F83" i="7"/>
  <c r="F82" i="7" s="1"/>
  <c r="F4" i="7" s="1"/>
  <c r="F426" i="7" s="1"/>
  <c r="F340" i="7"/>
  <c r="F339" i="7" s="1"/>
  <c r="F338" i="7" s="1"/>
  <c r="F341" i="7"/>
  <c r="D250" i="7"/>
  <c r="D249" i="7" s="1"/>
  <c r="F65" i="7"/>
  <c r="F63" i="7"/>
  <c r="F62" i="7" s="1"/>
  <c r="F61" i="7" s="1"/>
  <c r="F60" i="7" s="1"/>
  <c r="F59" i="7" s="1"/>
  <c r="F9" i="7"/>
  <c r="F11" i="7"/>
  <c r="F13" i="7"/>
  <c r="F19" i="7"/>
  <c r="F21" i="7"/>
  <c r="F305" i="7"/>
  <c r="F311" i="7"/>
  <c r="F57" i="7"/>
  <c r="F56" i="7" s="1"/>
  <c r="F52" i="7"/>
  <c r="F42" i="7"/>
  <c r="F36" i="7"/>
  <c r="F33" i="7"/>
  <c r="F300" i="7" l="1"/>
  <c r="F299" i="7" s="1"/>
  <c r="F298" i="7" s="1"/>
  <c r="F297" i="7" s="1"/>
  <c r="F171" i="7" s="1"/>
  <c r="D248" i="7"/>
  <c r="D247" i="7" s="1"/>
  <c r="F16" i="7"/>
  <c r="F8" i="7"/>
  <c r="F32" i="7"/>
  <c r="F31" i="7" s="1"/>
  <c r="F30" i="7" s="1"/>
  <c r="F29" i="7" s="1"/>
  <c r="D9" i="7"/>
  <c r="D11" i="7"/>
  <c r="D13" i="7"/>
  <c r="D19" i="7"/>
  <c r="D21" i="7"/>
  <c r="D24" i="7"/>
  <c r="D27" i="7"/>
  <c r="D26" i="7" s="1"/>
  <c r="D33" i="7"/>
  <c r="D36" i="7"/>
  <c r="D42" i="7"/>
  <c r="D52" i="7"/>
  <c r="D57" i="7"/>
  <c r="D56" i="7" s="1"/>
  <c r="D63" i="7"/>
  <c r="D65" i="7"/>
  <c r="D67" i="7"/>
  <c r="D74" i="7"/>
  <c r="D79" i="7"/>
  <c r="D80" i="7"/>
  <c r="D78" i="7" s="1"/>
  <c r="D86" i="7"/>
  <c r="D88" i="7"/>
  <c r="D92" i="7"/>
  <c r="D94" i="7"/>
  <c r="D100" i="7"/>
  <c r="D111" i="7"/>
  <c r="D123" i="7"/>
  <c r="D122" i="7" s="1"/>
  <c r="D121" i="7" s="1"/>
  <c r="D191" i="7"/>
  <c r="D193" i="7"/>
  <c r="D202" i="7"/>
  <c r="D206" i="7"/>
  <c r="D229" i="7"/>
  <c r="D231" i="7"/>
  <c r="D240" i="7"/>
  <c r="D242" i="7"/>
  <c r="D244" i="7"/>
  <c r="D301" i="7"/>
  <c r="D305" i="7"/>
  <c r="D311" i="7"/>
  <c r="D358" i="7"/>
  <c r="D357" i="7" s="1"/>
  <c r="D352" i="7" s="1"/>
  <c r="D351" i="7" s="1"/>
  <c r="D350" i="7" s="1"/>
  <c r="D381" i="7"/>
  <c r="D380" i="7" s="1"/>
  <c r="D379" i="7" s="1"/>
  <c r="D378" i="7" s="1"/>
  <c r="D377" i="7" s="1"/>
  <c r="D376" i="7" s="1"/>
  <c r="D196" i="7" l="1"/>
  <c r="F7" i="7"/>
  <c r="F6" i="7" s="1"/>
  <c r="F5" i="7" s="1"/>
  <c r="D228" i="7"/>
  <c r="D227" i="7" s="1"/>
  <c r="D226" i="7" s="1"/>
  <c r="D225" i="7" s="1"/>
  <c r="D62" i="7"/>
  <c r="D61" i="7" s="1"/>
  <c r="D60" i="7" s="1"/>
  <c r="D59" i="7" s="1"/>
  <c r="D300" i="7"/>
  <c r="D299" i="7" s="1"/>
  <c r="D298" i="7" s="1"/>
  <c r="D8" i="7"/>
  <c r="D23" i="7"/>
  <c r="D91" i="7"/>
  <c r="D239" i="7"/>
  <c r="D238" i="7" s="1"/>
  <c r="D237" i="7" s="1"/>
  <c r="D236" i="7" s="1"/>
  <c r="D190" i="7"/>
  <c r="D189" i="7" s="1"/>
  <c r="D188" i="7" s="1"/>
  <c r="D181" i="7" s="1"/>
  <c r="D85" i="7"/>
  <c r="D32" i="7"/>
  <c r="D31" i="7" s="1"/>
  <c r="D30" i="7" s="1"/>
  <c r="D29" i="7" s="1"/>
  <c r="E424" i="7"/>
  <c r="E423" i="7" s="1"/>
  <c r="E422" i="7" s="1"/>
  <c r="E421" i="7" s="1"/>
  <c r="E420" i="7" s="1"/>
  <c r="E408" i="7"/>
  <c r="E407" i="7" s="1"/>
  <c r="E406" i="7" s="1"/>
  <c r="E405" i="7" s="1"/>
  <c r="E404" i="7" s="1"/>
  <c r="E395" i="7"/>
  <c r="E394" i="7" s="1"/>
  <c r="E393" i="7" s="1"/>
  <c r="E389" i="7" s="1"/>
  <c r="E387" i="7"/>
  <c r="E386" i="7" s="1"/>
  <c r="E385" i="7" s="1"/>
  <c r="E384" i="7" s="1"/>
  <c r="E381" i="7"/>
  <c r="E380" i="7" s="1"/>
  <c r="E379" i="7" s="1"/>
  <c r="E378" i="7" s="1"/>
  <c r="E358" i="7"/>
  <c r="E357" i="7" s="1"/>
  <c r="E352" i="7" s="1"/>
  <c r="E351" i="7" s="1"/>
  <c r="E350" i="7" s="1"/>
  <c r="E328" i="7"/>
  <c r="E327" i="7" s="1"/>
  <c r="E326" i="7" s="1"/>
  <c r="E325" i="7" s="1"/>
  <c r="E324" i="7" s="1"/>
  <c r="E323" i="7" s="1"/>
  <c r="E319" i="7"/>
  <c r="E321" i="7"/>
  <c r="E301" i="7"/>
  <c r="E303" i="7"/>
  <c r="E305" i="7"/>
  <c r="E309" i="7"/>
  <c r="E311" i="7"/>
  <c r="E263" i="7"/>
  <c r="E262" i="7" s="1"/>
  <c r="E266" i="7"/>
  <c r="E270" i="7"/>
  <c r="E274" i="7"/>
  <c r="E280" i="7"/>
  <c r="E283" i="7"/>
  <c r="E282" i="7" s="1"/>
  <c r="E288" i="7"/>
  <c r="E287" i="7" s="1"/>
  <c r="E286" i="7" s="1"/>
  <c r="E240" i="7"/>
  <c r="E242" i="7"/>
  <c r="E244" i="7"/>
  <c r="E229" i="7"/>
  <c r="E231" i="7"/>
  <c r="E234" i="7"/>
  <c r="E212" i="7"/>
  <c r="E215" i="7"/>
  <c r="E220" i="7"/>
  <c r="E222" i="7"/>
  <c r="E199" i="7"/>
  <c r="E197" i="7"/>
  <c r="E202" i="7"/>
  <c r="E206" i="7"/>
  <c r="E184" i="7"/>
  <c r="E186" i="7"/>
  <c r="E175" i="7"/>
  <c r="E174" i="7" s="1"/>
  <c r="E173" i="7" s="1"/>
  <c r="E172" i="7" s="1"/>
  <c r="E160" i="7"/>
  <c r="E162" i="7"/>
  <c r="E166" i="7"/>
  <c r="E148" i="7"/>
  <c r="E144" i="7"/>
  <c r="E146" i="7"/>
  <c r="E153" i="7"/>
  <c r="E155" i="7"/>
  <c r="E133" i="7"/>
  <c r="E135" i="7"/>
  <c r="E138" i="7"/>
  <c r="E100" i="7"/>
  <c r="E92" i="7"/>
  <c r="E94" i="7"/>
  <c r="E109" i="7"/>
  <c r="E111" i="7"/>
  <c r="E119" i="7"/>
  <c r="E118" i="7" s="1"/>
  <c r="E123" i="7"/>
  <c r="E128" i="7"/>
  <c r="E63" i="7"/>
  <c r="E65" i="7"/>
  <c r="E67" i="7"/>
  <c r="E74" i="7"/>
  <c r="E33" i="7"/>
  <c r="E36" i="7"/>
  <c r="E42" i="7"/>
  <c r="E52" i="7"/>
  <c r="E57" i="7"/>
  <c r="E56" i="7" s="1"/>
  <c r="E9" i="7"/>
  <c r="E11" i="7"/>
  <c r="E13" i="7"/>
  <c r="E17" i="7"/>
  <c r="E16" i="7" s="1"/>
  <c r="D16" i="7"/>
  <c r="D297" i="7" l="1"/>
  <c r="D84" i="7"/>
  <c r="D83" i="7" s="1"/>
  <c r="D82" i="7" s="1"/>
  <c r="D7" i="7"/>
  <c r="E318" i="7"/>
  <c r="E317" i="7" s="1"/>
  <c r="E316" i="7" s="1"/>
  <c r="E219" i="7"/>
  <c r="E218" i="7" s="1"/>
  <c r="E217" i="7" s="1"/>
  <c r="E211" i="7"/>
  <c r="E210" i="7" s="1"/>
  <c r="E209" i="7" s="1"/>
  <c r="E228" i="7"/>
  <c r="E227" i="7" s="1"/>
  <c r="E226" i="7" s="1"/>
  <c r="E225" i="7" s="1"/>
  <c r="E143" i="7"/>
  <c r="E265" i="7"/>
  <c r="E261" i="7" s="1"/>
  <c r="E260" i="7" s="1"/>
  <c r="E259" i="7" s="1"/>
  <c r="E239" i="7"/>
  <c r="E238" i="7" s="1"/>
  <c r="E237" i="7" s="1"/>
  <c r="E236" i="7" s="1"/>
  <c r="E300" i="7"/>
  <c r="E299" i="7" s="1"/>
  <c r="E298" i="7" s="1"/>
  <c r="E377" i="7"/>
  <c r="E376" i="7" s="1"/>
  <c r="E152" i="7"/>
  <c r="E132" i="7"/>
  <c r="E131" i="7" s="1"/>
  <c r="E130" i="7" s="1"/>
  <c r="E183" i="7"/>
  <c r="E182" i="7" s="1"/>
  <c r="E62" i="7"/>
  <c r="E61" i="7" s="1"/>
  <c r="E60" i="7" s="1"/>
  <c r="E59" i="7" s="1"/>
  <c r="E91" i="7"/>
  <c r="E84" i="7" s="1"/>
  <c r="E8" i="7"/>
  <c r="E7" i="7" s="1"/>
  <c r="E6" i="7" s="1"/>
  <c r="E5" i="7" s="1"/>
  <c r="E32" i="7"/>
  <c r="E31" i="7" s="1"/>
  <c r="E30" i="7" s="1"/>
  <c r="E29" i="7" s="1"/>
  <c r="E122" i="7"/>
  <c r="E121" i="7" s="1"/>
  <c r="E159" i="7"/>
  <c r="E158" i="7" s="1"/>
  <c r="E157" i="7" s="1"/>
  <c r="E196" i="7"/>
  <c r="E189" i="7" s="1"/>
  <c r="E188" i="7" s="1"/>
  <c r="D6" i="7"/>
  <c r="D5" i="7" s="1"/>
  <c r="E208" i="7" l="1"/>
  <c r="E297" i="7"/>
  <c r="D4" i="7"/>
  <c r="E142" i="7"/>
  <c r="E141" i="7" s="1"/>
  <c r="E181" i="7"/>
  <c r="E83" i="7"/>
  <c r="E82" i="7" l="1"/>
  <c r="E4" i="7" s="1"/>
  <c r="C10" i="10"/>
  <c r="D33" i="10"/>
  <c r="C33" i="10"/>
  <c r="B33" i="10"/>
  <c r="B10" i="10" l="1"/>
  <c r="F36" i="10"/>
  <c r="E36" i="10"/>
  <c r="F34" i="10"/>
  <c r="E34" i="10"/>
  <c r="F33" i="10"/>
  <c r="E33" i="10"/>
  <c r="F30" i="10"/>
  <c r="E30" i="10"/>
  <c r="D10" i="10"/>
  <c r="F7" i="10"/>
  <c r="E7" i="10"/>
  <c r="F5" i="10"/>
  <c r="E5" i="10"/>
  <c r="E10" i="10" l="1"/>
  <c r="F10" i="10"/>
  <c r="E14" i="1" l="1"/>
  <c r="F11" i="1" l="1"/>
  <c r="F20" i="1"/>
  <c r="F34" i="1" l="1"/>
  <c r="C303" i="7" l="1"/>
  <c r="E11" i="1" l="1"/>
  <c r="E5" i="1" s="1"/>
  <c r="E38" i="1" s="1"/>
  <c r="D20" i="1" l="1"/>
  <c r="D14" i="1" l="1"/>
  <c r="D6" i="1" l="1"/>
  <c r="D24" i="1"/>
  <c r="D34" i="1"/>
  <c r="D11" i="1" l="1"/>
  <c r="D23" i="1" l="1"/>
  <c r="D38" i="1" l="1"/>
  <c r="D5" i="1"/>
</calcChain>
</file>

<file path=xl/sharedStrings.xml><?xml version="1.0" encoding="utf-8"?>
<sst xmlns="http://schemas.openxmlformats.org/spreadsheetml/2006/main" count="602" uniqueCount="318">
  <si>
    <t>RAČUN</t>
  </si>
  <si>
    <t>Prihodi iz proračuna</t>
  </si>
  <si>
    <t>PRIHODI I PRIMICI PO VRSTAMA</t>
  </si>
  <si>
    <t xml:space="preserve"> RASHODI POSLOVANJA</t>
  </si>
  <si>
    <t xml:space="preserve"> RASHODI ZA ZAPOSLENE</t>
  </si>
  <si>
    <t xml:space="preserve"> PLAĆA</t>
  </si>
  <si>
    <t xml:space="preserve"> DOPRINOSI NA PLAĆE</t>
  </si>
  <si>
    <t xml:space="preserve"> MATERIJALNI RASHODI</t>
  </si>
  <si>
    <t xml:space="preserve"> NAKNADE TROŠKOVA ZAPOSLENIMA</t>
  </si>
  <si>
    <t xml:space="preserve"> RASHODI ZA USLUGE</t>
  </si>
  <si>
    <t xml:space="preserve"> OSTALI NESPOMENUTI RASHODI</t>
  </si>
  <si>
    <t xml:space="preserve"> FINANCIJSKI RAHODI</t>
  </si>
  <si>
    <t xml:space="preserve"> RASHODI ZA MATERIJAL I ENERGIJU</t>
  </si>
  <si>
    <t>PRIHODI POSLOVANJA</t>
  </si>
  <si>
    <t>FINANCIJSKI PLAN - RASHODI I IZDACI</t>
  </si>
  <si>
    <t>RASHODI I IZDACI PO VRSTAMA</t>
  </si>
  <si>
    <t>OST.RASH.ZA ZAPOSLENE</t>
  </si>
  <si>
    <t>MATERIJALNI RASHODI</t>
  </si>
  <si>
    <t>RASHODI ZA USLUGE</t>
  </si>
  <si>
    <t>RASHODI ZA MATERIJAL I ENERGIJU</t>
  </si>
  <si>
    <t>NAKNADE TROŠKOVA ZAPOSLENIMA</t>
  </si>
  <si>
    <t xml:space="preserve"> </t>
  </si>
  <si>
    <t xml:space="preserve">    </t>
  </si>
  <si>
    <t>PLAN 2014</t>
  </si>
  <si>
    <t>2201</t>
  </si>
  <si>
    <t>AKTIVNOST</t>
  </si>
  <si>
    <t>A220101</t>
  </si>
  <si>
    <t>MATERIJALNI RASHODI  SŠ PO KRITERIJIMA</t>
  </si>
  <si>
    <t>A220102</t>
  </si>
  <si>
    <r>
      <t xml:space="preserve">REDOVNA DJELATNOST SREDNJE ŠKOLE - </t>
    </r>
    <r>
      <rPr>
        <b/>
        <sz val="10"/>
        <rFont val="Lucida Handwriting"/>
        <family val="4"/>
      </rPr>
      <t xml:space="preserve">MINIMALNI STANDARD </t>
    </r>
  </si>
  <si>
    <t>2301</t>
  </si>
  <si>
    <t>OSTALI FINANCIJSKI RASHODI</t>
  </si>
  <si>
    <t>RASHODI ZAPOSLENIKA SŠ PO STVARNOM TROŠKU</t>
  </si>
  <si>
    <t>A230102</t>
  </si>
  <si>
    <t>A230139</t>
  </si>
  <si>
    <t>2406</t>
  </si>
  <si>
    <t>K240601</t>
  </si>
  <si>
    <t>RASHODI ZA NABAVU PROIZVEDENE DUGOTRAJNE IMOVINE</t>
  </si>
  <si>
    <t>RASHODI ZA NABAVU NEFINANCIJSKE IMOVINE</t>
  </si>
  <si>
    <t>K240602</t>
  </si>
  <si>
    <t>Predsjednik Školskog odbora</t>
  </si>
  <si>
    <t xml:space="preserve">    Giordano Trani, prof.</t>
  </si>
  <si>
    <t xml:space="preserve">                   Giordano Trani, prof.</t>
  </si>
  <si>
    <t xml:space="preserve">                Predsjednik Školskog odbora:</t>
  </si>
  <si>
    <t>PRIMICI OD FINANCIJSKE IMOVINE I ZADUŽIVANJA</t>
  </si>
  <si>
    <t>NETO FINANCIRANJE</t>
  </si>
  <si>
    <t>2402</t>
  </si>
  <si>
    <t xml:space="preserve">POSTROJENJA I OPREMA </t>
  </si>
  <si>
    <t>Pomoći iz inozemstva i od subjekata unutar općeg proračuna</t>
  </si>
  <si>
    <t>Pomoći iz državnog proračuna temeljem prijenosa EU sredstava</t>
  </si>
  <si>
    <t>Prihodi od upravnih i administrativnih pristojbi, pristojbi po posebnim propisima i naknada</t>
  </si>
  <si>
    <t>Prihodi od prodaje proizvoda i robe te pruženih usluga i prihodi od donacija</t>
  </si>
  <si>
    <t xml:space="preserve">                          FINANCIJSKI  PLAN  -  PRIHODI I PRIMICI</t>
  </si>
  <si>
    <t>A230140</t>
  </si>
  <si>
    <t>A220103</t>
  </si>
  <si>
    <t>A230165</t>
  </si>
  <si>
    <t>UKUPNO</t>
  </si>
  <si>
    <t>PLAĆE</t>
  </si>
  <si>
    <t>11001</t>
  </si>
  <si>
    <t>55040,55042,55138,55291,55348,55631</t>
  </si>
  <si>
    <t>A230176</t>
  </si>
  <si>
    <t>62400</t>
  </si>
  <si>
    <t>KNJIGE</t>
  </si>
  <si>
    <t>53082</t>
  </si>
  <si>
    <t xml:space="preserve">Prihodi iz nadležnog proračuna </t>
  </si>
  <si>
    <t>Ostali prihodi</t>
  </si>
  <si>
    <t>A230184</t>
  </si>
  <si>
    <t xml:space="preserve">       TSŠ-SMSI "LEONARDO DA VINCI" BUJE - BUIE</t>
  </si>
  <si>
    <t>ukupno rashodi</t>
  </si>
  <si>
    <t>NAKNADE TROŠKOVA OSOBAMA IZVAN RADNOG ODNOSA</t>
  </si>
  <si>
    <t>A230145</t>
  </si>
  <si>
    <t xml:space="preserve">NAK.GRAĐ.,KUĆANSTVIMA NA TEMLJ.OSIGURA. I DR.NAKNADA </t>
  </si>
  <si>
    <t>OSTALE NAKNADE GRAĐANIMA I KUĆANSTVIMA IZ PRORAČUNA</t>
  </si>
  <si>
    <t>58400</t>
  </si>
  <si>
    <t>48007</t>
  </si>
  <si>
    <t xml:space="preserve"> Ministarstva znanosti,obrazovanja i sporta za proračunske korisnike</t>
  </si>
  <si>
    <t>Decentralizirana sredstva za srednje škole</t>
  </si>
  <si>
    <t>Vlastiti prihodi srednjih škola</t>
  </si>
  <si>
    <t>Prihodi za posebne namjene za srednje škole</t>
  </si>
  <si>
    <t xml:space="preserve">Ostale institucije za srednje škole </t>
  </si>
  <si>
    <t>Nenamjenski prihodi i primici</t>
  </si>
  <si>
    <t xml:space="preserve">          MATERIJALNI RASHODI  SŠ PO STVARNOM TROŠKU</t>
  </si>
  <si>
    <t xml:space="preserve">                  MATERIJALNI RASHODI  SŠ - DRUGI IZVORI</t>
  </si>
  <si>
    <r>
      <t xml:space="preserve">      PROGRAMI OBRAZOVANJA           </t>
    </r>
    <r>
      <rPr>
        <b/>
        <sz val="10"/>
        <rFont val="Lucida Calligraphy"/>
        <family val="4"/>
      </rPr>
      <t>IZNAD STANDARDA</t>
    </r>
  </si>
  <si>
    <t xml:space="preserve">       ŽUPANIJSKA NATJECANJA u srednjim školama</t>
  </si>
  <si>
    <t xml:space="preserve">               MATURALNE ZABAVE </t>
  </si>
  <si>
    <t>Gradovi i oćine za proračunske korisnike</t>
  </si>
  <si>
    <t xml:space="preserve">        SUFINANCIANJE REDOVNE DJELATNOSTI</t>
  </si>
  <si>
    <t>Grad Buje za proračunske korisnike</t>
  </si>
  <si>
    <t xml:space="preserve">      VJEŽBENIČKE TVRTKE ZA EKONOMISTE</t>
  </si>
  <si>
    <t xml:space="preserve">          UČENIČKI SERVIS</t>
  </si>
  <si>
    <t>Agencija za odgoj i obrazovanje za proračunske korisnike AZOO</t>
  </si>
  <si>
    <t xml:space="preserve">                DRŽAVNO NATJECANJE</t>
  </si>
  <si>
    <t xml:space="preserve">       ZAVIČAJNA NASTAVA</t>
  </si>
  <si>
    <t xml:space="preserve">               INVESTICIJSKO ODRŽAVANJE  SŠ</t>
  </si>
  <si>
    <t xml:space="preserve">      O PREMANJE U SREDNJIM ŠKOLAMA</t>
  </si>
  <si>
    <t xml:space="preserve">      ŠKOLSKI NAMJEŠTAJ I OPREMA</t>
  </si>
  <si>
    <t>Donacije za srednje škole</t>
  </si>
  <si>
    <t>Grad Novigrad za proračunske korisnike</t>
  </si>
  <si>
    <t xml:space="preserve">      OPREMANJE BIBLIOTEKE</t>
  </si>
  <si>
    <t>Ostale institucije  za sredjnje škole - ŠSSIŽ - HŠSS</t>
  </si>
  <si>
    <t>BANKARSKE USLUGE I USLUGE PLATNOG PROMETA</t>
  </si>
  <si>
    <t>USLUGE BANAKA</t>
  </si>
  <si>
    <t>A220104</t>
  </si>
  <si>
    <t>MZOS</t>
  </si>
  <si>
    <t>OSTALI NESPOMENUTI RASHODI POSLOVANJA</t>
  </si>
  <si>
    <t>A230204</t>
  </si>
  <si>
    <t>PROVEDBA KURIKULUMA</t>
  </si>
  <si>
    <t>58400  Pomoći od međunarodnih organizacija te institucija i tijela EU</t>
  </si>
  <si>
    <t>47400  Prihodi po posebnim propisima</t>
  </si>
  <si>
    <t>32400  Prihodi od prodaje proizvoda i robe te pruženih usluga</t>
  </si>
  <si>
    <t>62400 Donacije od pravnih i fizičkih osoba izvan općeg proračuna</t>
  </si>
  <si>
    <t>32400  Ostali prihodi</t>
  </si>
  <si>
    <t>58400  Pomoći od izvanproračunskih korisnika ŠSSIŽ</t>
  </si>
  <si>
    <t>48007,11001 Prihodi iz nadležnog proračuna za financiranje  djelatnosti proračunskih korisnika</t>
  </si>
  <si>
    <t>FINANCIJSKI RASHODI</t>
  </si>
  <si>
    <t>OSTALI RASHODI</t>
  </si>
  <si>
    <t>KAZNE,PENALI I NAKNADA ŠTETE</t>
  </si>
  <si>
    <t>RASHODI ZA ZAPOSLENE</t>
  </si>
  <si>
    <t>2404</t>
  </si>
  <si>
    <t xml:space="preserve">      KAPITALNA ULAGANJA U SREDNJIM ŠKOLAMA</t>
  </si>
  <si>
    <t>OSTALA NEMATERIJALNA IMOVINA</t>
  </si>
  <si>
    <t>K240413</t>
  </si>
  <si>
    <t>TSŠ LEONARDO DA VINCI BUJE</t>
  </si>
  <si>
    <t>DODATNA ULAGANJA NA GRAĐEVINSKIM OBJEKTIMA</t>
  </si>
  <si>
    <t>RASHODI ZA DODATNA ULAGANJA NA NEF. IMOVINI</t>
  </si>
  <si>
    <t>Ostale institucije za srednje škole</t>
  </si>
  <si>
    <t>PRISTOJBE I NAKNADE</t>
  </si>
  <si>
    <t>ZATEZNE KAMATE</t>
  </si>
  <si>
    <t>OSTALE USLUGE</t>
  </si>
  <si>
    <t>A230101</t>
  </si>
  <si>
    <t xml:space="preserve">          MATERIJALNI TROŠKOVI IZNAD STANDARDA</t>
  </si>
  <si>
    <t>Nenamjenski prihodi i primici-</t>
  </si>
  <si>
    <t>Decentralizirana sredstva za kapitalno ulaganje</t>
  </si>
  <si>
    <t>48008</t>
  </si>
  <si>
    <t>2302</t>
  </si>
  <si>
    <t>PROGRAMI OBRAZOVANJA IZNAD STANDARDA</t>
  </si>
  <si>
    <t xml:space="preserve">Klasa: </t>
  </si>
  <si>
    <t xml:space="preserve">              Ur.broj: </t>
  </si>
  <si>
    <t>NEFINANCIJSKA IMOVINA</t>
  </si>
  <si>
    <t>NEMATERIJALNA IMOVINA</t>
  </si>
  <si>
    <t>OSTALI RASHODI ZA ZAPOSLENE</t>
  </si>
  <si>
    <t>OPREMA</t>
  </si>
  <si>
    <t>SPORTSKA OPREMA</t>
  </si>
  <si>
    <t>PLAĆA</t>
  </si>
  <si>
    <t xml:space="preserve">DOPRINOSI IZ PLAĆE </t>
  </si>
  <si>
    <t>RASHODI POSLOVANJA</t>
  </si>
  <si>
    <t>Prihodi od kamata</t>
  </si>
  <si>
    <t>Prihodi od imovine</t>
  </si>
  <si>
    <t xml:space="preserve">Prihodi od kamata </t>
  </si>
  <si>
    <t>53082 Prihod iz proračuna za financiranje redov.djelat.- MZOŠ, gradovi i općine</t>
  </si>
  <si>
    <t>IZVRŠENJE</t>
  </si>
  <si>
    <t xml:space="preserve">1)  OPIS        </t>
  </si>
  <si>
    <t>INDEKS    5/2 *100</t>
  </si>
  <si>
    <t>INDEKS   5/4 *100</t>
  </si>
  <si>
    <t>1)  VRSTA PRIHODA</t>
  </si>
  <si>
    <t>Pomoći od međunarodnih organizacija te institucija i tijela EU</t>
  </si>
  <si>
    <t>Prihodi po posebnim propisima</t>
  </si>
  <si>
    <t>Prihodi od pruženih usluga</t>
  </si>
  <si>
    <t>Donacije od pravnih i fizičkih osoba izvan općeg proračuna</t>
  </si>
  <si>
    <t xml:space="preserve">Ostali prihodi </t>
  </si>
  <si>
    <t>Tekuće pomoći- izvanprorač.korisnici</t>
  </si>
  <si>
    <t>Prihodi pror.korisnicima iz proračuna koji im nije nadležan</t>
  </si>
  <si>
    <t>55042, 55040, 55138, 55291, 55348, 55631            Pomoći proračunskim korisnicima iz proračuna koji im nije nadležan-GRADOVI, OPĆINE  55042,55040,55138,55291,55348,55631</t>
  </si>
  <si>
    <t>Kamate na depozite po viđenju</t>
  </si>
  <si>
    <t>Prihodi od nadležnog proračuna</t>
  </si>
  <si>
    <t>PLAĆE ZA ZAPOSLENE</t>
  </si>
  <si>
    <t>DOPRINOSI ZA MIROVINSKO OSIGURANJE</t>
  </si>
  <si>
    <t>NAKNADE ZA PRJEVOZ, RAD NA TER. I ODV.ŽI.</t>
  </si>
  <si>
    <t>UGOVORI O DJELU</t>
  </si>
  <si>
    <t>ZATEZNE KAMATE NA POREZE</t>
  </si>
  <si>
    <t xml:space="preserve">NAKNADA ŠTETE </t>
  </si>
  <si>
    <t>SLUŽBENA PUTOVANJA</t>
  </si>
  <si>
    <t>STRUČNO USAVRŠAVANJE ZAPOSLENIKA</t>
  </si>
  <si>
    <t>UREDSKI MATERIJAL I OST.MAT.RASHODI</t>
  </si>
  <si>
    <t>MATERIJAL I SIROVINE</t>
  </si>
  <si>
    <t>TEKUĆE I INVESTICIJSKO ODRŽAVANJE</t>
  </si>
  <si>
    <t>SITNI INVENTAR I AUTO GUME</t>
  </si>
  <si>
    <t>SLUŽBENA , RADNA I ZAŠTITNA ODJEĆA I OBUĆA</t>
  </si>
  <si>
    <t>USLUGA TELEFONA, POŠTE I PRIJEVOZA</t>
  </si>
  <si>
    <t>USKUGE TEKUĆEG I INVEST.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</si>
  <si>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</si>
  <si>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</si>
  <si>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</si>
  <si>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</si>
  <si>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</si>
  <si>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</si>
  <si>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ČLANARINE</t>
  </si>
  <si>
    <t>OSTALI NESPOM.RASHODI POSLOVANJA</t>
  </si>
  <si>
    <t>BANKARSKE USLUGE I USL. PLATNOG PROMETA</t>
  </si>
  <si>
    <t>ENERGIJA</t>
  </si>
  <si>
    <t>PREMIJE OSIGURANJA</t>
  </si>
  <si>
    <t>USLUGE TELEFONA, POŠTE I PRIJEVOZA</t>
  </si>
  <si>
    <t>DOPRINOSI NA PLAĆE</t>
  </si>
  <si>
    <t>USLUGE TEKUĆEG I INV.ODRŽAVANJA</t>
  </si>
  <si>
    <t>UREDSKA OPREMA I NAMJEŠTAJ</t>
  </si>
  <si>
    <t>ISTRUMENTI, UREĐAJI I STROJEVI</t>
  </si>
  <si>
    <t>DODATNA ULAGANJA NA GRAĐ. OBJEKTIMA</t>
  </si>
  <si>
    <t>OSTALI MATERIJALNI RASHODI</t>
  </si>
  <si>
    <t>NAKNADE TROŠ. OSOBAMA IZVAN RAD. ODNOSA</t>
  </si>
  <si>
    <t xml:space="preserve">NAKNADE ZA RAD PREDST.IZVR.TIJELA </t>
  </si>
  <si>
    <t>REPREZENTACIJA</t>
  </si>
  <si>
    <t>ČLANARINE I NORME</t>
  </si>
  <si>
    <t>OSTALI RASHODI POSLOVANJA</t>
  </si>
  <si>
    <t>USLUGE PLATNOG PROMETA</t>
  </si>
  <si>
    <t>OPREMA ZA ODRŽAVANJE I ZAŠTITU</t>
  </si>
  <si>
    <t>INSTRUMENTI, UREĐAJI I STROJEVI</t>
  </si>
  <si>
    <t>OPREMA ZA OSTALE NAMJENE</t>
  </si>
  <si>
    <t>OSTALI NESP.RASH.POSLOVANJA</t>
  </si>
  <si>
    <t>PLAĆE ZA REDOVAN RAD</t>
  </si>
  <si>
    <t xml:space="preserve">ZDRAVSTVENO OSIGURANJE </t>
  </si>
  <si>
    <t>DOP.ZA OBVEZNO OSIGURANJE U SLUČAJU NEZAP.</t>
  </si>
  <si>
    <t>NAK.TROŠK.OSOBAMA IZVAN RAD.ODNOSA</t>
  </si>
  <si>
    <t>OSTALE NAKNADE TROŠKOVA ZAPOSLENIMA</t>
  </si>
  <si>
    <t>MAT.I DIJELOVI TEK.I INVEST.ODRŽAVANJE</t>
  </si>
  <si>
    <t>SLUŽBENA, RADNA I ZAŠTITNA ODJEĆA I OBUĆA</t>
  </si>
  <si>
    <t>NAKNADE GRAĐANIMA I KUĆANSTVIMA U NOVCU</t>
  </si>
  <si>
    <t>NAKNADE GRAĐANIMA I KUĆANSTVIMA U NARAVI</t>
  </si>
  <si>
    <t>KOMUNIKACIJSKA OPREMA</t>
  </si>
  <si>
    <t>NAK. TROŠK. OSOBAMA IZVAN RADNOG ODNOSA</t>
  </si>
  <si>
    <t>UREĐAJI, STROJEVI I OPREMA ZA OST.NAMJENE</t>
  </si>
  <si>
    <t>RASHODI ZA DODATNA ULAGANJA</t>
  </si>
  <si>
    <t>DODATNA ULAGANJA NA GRAĐ.OBJEKTIMA</t>
  </si>
  <si>
    <t>USLUGE TEK.I INVESTICIJSKOG ODRŽAVANJA</t>
  </si>
  <si>
    <t>DOPRINOSI ZA ZDRAVSTVENO OSIGURANJE</t>
  </si>
  <si>
    <t>MATERIJAL I DIJELOVI ZA TEK.ODRŽAVANJE</t>
  </si>
  <si>
    <t>SAŽETAK</t>
  </si>
  <si>
    <t>A. RAČUN PRIHODA I RASHODA</t>
  </si>
  <si>
    <t>OPIS</t>
  </si>
  <si>
    <t>Indeks</t>
  </si>
  <si>
    <t>6=5/2*100</t>
  </si>
  <si>
    <t>7=5/4*100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</si>
  <si>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</si>
  <si>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</si>
  <si>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</si>
  <si>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</si>
  <si>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</si>
  <si>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UKUPNO RASHODI</t>
  </si>
  <si>
    <t>Razlika</t>
  </si>
  <si>
    <t>B. RAČUN FINANCIRANJA</t>
  </si>
  <si>
    <t>8 PRIMICI OD FINANCIJSKE IMOVINE I ZADUŽIVANJA</t>
  </si>
  <si>
    <t>5 IZDACI ZA FINANCIJSKU IMOVINU I OTPLATE ZAJMOVA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</si>
  <si>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</si>
  <si>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</si>
  <si>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</si>
  <si>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</si>
  <si>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</si>
  <si>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REKAPITULACIJA</t>
  </si>
  <si>
    <t>UKUPNI PRIHODI</t>
  </si>
  <si>
    <t>VIŠAK PRETHODNIH GODINA</t>
  </si>
  <si>
    <t>UKUPNO RASPOLOŽIVA SREDSTVA</t>
  </si>
  <si>
    <t>UKUPNI RASHODI</t>
  </si>
  <si>
    <t>IZDACI ZA FINANCIJSKU IMOVINU I OTPLATU ZAJMOVA</t>
  </si>
  <si>
    <t>UKUPNO RASPOREĐENA SREDSTVA</t>
  </si>
  <si>
    <t>OSTVARENJE/ IZVRŠENJE 2022</t>
  </si>
  <si>
    <t xml:space="preserve">PRIHODI PO IZVORIMA FINANCIRANJA </t>
  </si>
  <si>
    <t>Izvor financiranja</t>
  </si>
  <si>
    <t>Tekući plan 2022</t>
  </si>
  <si>
    <t>Vlastiti prihodi - 32</t>
  </si>
  <si>
    <t>Vlastiti prihodi za nabavu nefinancijske imovine - 32</t>
  </si>
  <si>
    <t>Decentralizirana sredstva - 48</t>
  </si>
  <si>
    <t>Pomoći - Gradovi i općine - 55</t>
  </si>
  <si>
    <t>Proračunski korisnici za proračunske korisnike - 58</t>
  </si>
  <si>
    <t>Donacije - 62</t>
  </si>
  <si>
    <t xml:space="preserve">Sveukupno </t>
  </si>
  <si>
    <t>Nenamjenski prihodi i primici/decentraliz.sredstva - 11/48</t>
  </si>
  <si>
    <t>Vlastiti prihodi 32</t>
  </si>
  <si>
    <t>Pomoći -51/  53</t>
  </si>
  <si>
    <t>Izvršenje 2022.</t>
  </si>
  <si>
    <t xml:space="preserve">RASHODI PO IZVORIMA FINANCIRANJA </t>
  </si>
  <si>
    <t>400-07/23-01/1</t>
  </si>
  <si>
    <t>K240604</t>
  </si>
  <si>
    <t xml:space="preserve">      OPREMANJE KABINETA</t>
  </si>
  <si>
    <t>RASHODI ZA NABAVU PROIZVEDENE DUG.IMOVINE</t>
  </si>
  <si>
    <t>DOPRINOSI ZA MIROV.OSIGURANJE</t>
  </si>
  <si>
    <t>DOPRINOSI ZA OBVEZNO ZDRAVSTV.OSIGURANJE</t>
  </si>
  <si>
    <t>A230148</t>
  </si>
  <si>
    <t>PRILAGOĐENI PRIJEVOZ UČENIKA</t>
  </si>
  <si>
    <t>OSTALE NAKNADE GRAĐANIMA</t>
  </si>
  <si>
    <t>A230209</t>
  </si>
  <si>
    <t>53102</t>
  </si>
  <si>
    <t>MENSTRUALNE I HIGIJENSKE POTREPŠTINE</t>
  </si>
  <si>
    <t>MINISTARSTVO OBITELJI, MIR.SUSTAVA</t>
  </si>
  <si>
    <t>TEKUĆE DONACIJE</t>
  </si>
  <si>
    <t>TEKUĆE DONACIJA U NARAVI</t>
  </si>
  <si>
    <t>A240201</t>
  </si>
  <si>
    <t>INVESTICIJSKO ODRŽAVANJE SŠ-MIN.STANDARD</t>
  </si>
  <si>
    <t>USLUGE TEKUĆEG I INVESTICIJSKOG ODRŽAVANJA</t>
  </si>
  <si>
    <t>SUDSKE PRISTOJBE</t>
  </si>
  <si>
    <t>USLUGE INFORMIRANJA</t>
  </si>
  <si>
    <t>OST.INTEL.USLUGE</t>
  </si>
  <si>
    <t>Tekući plan 2023.</t>
  </si>
  <si>
    <t>Izvršenje 2023.</t>
  </si>
  <si>
    <t>Nenamjenski prihodi i primici/decentraliz.sredstva - 11/47/48</t>
  </si>
  <si>
    <t>OSTVARENJE/ IZVRŠENJE 6.2022</t>
  </si>
  <si>
    <t>TEKUĆI PLAN 2023.</t>
  </si>
  <si>
    <t>TEKUĆI PLAN 2023</t>
  </si>
  <si>
    <t>OSTVARENJE/ IZVRŠENJE 6.2022.</t>
  </si>
  <si>
    <t>TEKUĆI PLAN 6.2023</t>
  </si>
  <si>
    <t>OSTVARENJE/ IZVRŠENJE 6.2023</t>
  </si>
  <si>
    <t>2) IZVRŠENJE 6.2022.</t>
  </si>
  <si>
    <t>Izvršenje 6.2022.</t>
  </si>
  <si>
    <t>62401/62403 Donacije od trg.društava</t>
  </si>
  <si>
    <t>Prihodi od nadl.proračuna za nabavu nef.imovine</t>
  </si>
  <si>
    <t>3)  TEKUĆI PLAN ZA 2023.</t>
  </si>
  <si>
    <t>4)  IZVRŠENJE 6.2023.</t>
  </si>
  <si>
    <t>INDEKS 4/2*100</t>
  </si>
  <si>
    <t>INDEKS 4/3*100</t>
  </si>
  <si>
    <t>6=4/2*100</t>
  </si>
  <si>
    <t>7=4/3*100</t>
  </si>
  <si>
    <t>2)  IZVRŠENJE 6.2022.</t>
  </si>
  <si>
    <t xml:space="preserve"> 3)  TEKUĆI PLAN 2023.</t>
  </si>
  <si>
    <t>INDEKS    4/2 *100</t>
  </si>
  <si>
    <t>INDEKS   4/3 *100</t>
  </si>
  <si>
    <t>2105-21-06/23-2</t>
  </si>
  <si>
    <t>U Bujama, 12.07.2023.</t>
  </si>
  <si>
    <t>FINANCIJSKOG PLANA  OD 01.01.-30.06.2023.</t>
  </si>
  <si>
    <t>OSTVARENJE/ IZVRŠENJE 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</si>
</sst>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7">
    <font>
      <sz val="10"/>
      <name val="Arial"/>
      <charset val="238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Clarendon"/>
      <family val="1"/>
      <charset val="238"/>
    </font>
    <font>
      <b/>
      <sz val="10"/>
      <name val="Lucida Handwriting"/>
      <family val="4"/>
    </font>
    <font>
      <b/>
      <sz val="10"/>
      <name val="Lucida Calligraphy"/>
      <family val="4"/>
    </font>
    <font>
      <sz val="10"/>
      <color indexed="8"/>
      <name val="Arial"/>
      <family val="2"/>
      <charset val="238"/>
    </font>
    <font>
      <b/>
      <sz val="10"/>
      <name val="Clarendo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Castellar"/>
      <family val="1"/>
    </font>
    <font>
      <b/>
      <sz val="8"/>
      <name val="Castellar"/>
      <family val="1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381">
    <xf numFmtId="0" fontId="0" fillId="0" borderId="0" xfId="0"/>
    <xf numFmtId="0" fontId="0" fillId="0" borderId="0" xfId="0" applyBorder="1"/>
    <xf numFmtId="3" fontId="1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 vertical="justify"/>
    </xf>
    <xf numFmtId="0" fontId="3" fillId="0" borderId="0" xfId="0" applyFont="1" applyBorder="1"/>
    <xf numFmtId="0" fontId="0" fillId="0" borderId="9" xfId="0" applyBorder="1"/>
    <xf numFmtId="0" fontId="2" fillId="0" borderId="0" xfId="0" applyFont="1" applyAlignment="1">
      <alignment horizontal="center" vertical="justify"/>
    </xf>
    <xf numFmtId="0" fontId="9" fillId="0" borderId="0" xfId="0" applyFont="1" applyBorder="1" applyAlignment="1"/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 applyBorder="1"/>
    <xf numFmtId="0" fontId="5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49" fontId="0" fillId="0" borderId="0" xfId="0" applyNumberFormat="1" applyBorder="1"/>
    <xf numFmtId="3" fontId="0" fillId="0" borderId="0" xfId="0" applyNumberFormat="1"/>
    <xf numFmtId="0" fontId="0" fillId="0" borderId="18" xfId="0" applyBorder="1"/>
    <xf numFmtId="3" fontId="16" fillId="0" borderId="0" xfId="0" applyNumberFormat="1" applyFont="1"/>
    <xf numFmtId="0" fontId="11" fillId="0" borderId="0" xfId="0" applyFon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1" fillId="0" borderId="0" xfId="0" applyFont="1" applyBorder="1"/>
    <xf numFmtId="49" fontId="0" fillId="0" borderId="20" xfId="0" applyNumberFormat="1" applyBorder="1"/>
    <xf numFmtId="0" fontId="0" fillId="0" borderId="4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7" fillId="0" borderId="0" xfId="0" applyFont="1" applyBorder="1"/>
    <xf numFmtId="3" fontId="0" fillId="0" borderId="0" xfId="0" applyNumberFormat="1" applyAlignment="1">
      <alignment horizontal="center"/>
    </xf>
    <xf numFmtId="3" fontId="5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21" fillId="3" borderId="18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17" xfId="0" applyBorder="1"/>
    <xf numFmtId="49" fontId="0" fillId="0" borderId="22" xfId="0" applyNumberFormat="1" applyBorder="1"/>
    <xf numFmtId="4" fontId="0" fillId="0" borderId="0" xfId="0" applyNumberFormat="1" applyBorder="1"/>
    <xf numFmtId="4" fontId="0" fillId="0" borderId="0" xfId="0" applyNumberFormat="1"/>
    <xf numFmtId="49" fontId="4" fillId="0" borderId="18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37" xfId="0" applyBorder="1"/>
    <xf numFmtId="0" fontId="0" fillId="0" borderId="39" xfId="0" applyBorder="1"/>
    <xf numFmtId="4" fontId="5" fillId="0" borderId="0" xfId="0" quotePrefix="1" applyNumberFormat="1" applyFont="1"/>
    <xf numFmtId="4" fontId="0" fillId="0" borderId="0" xfId="0" applyNumberFormat="1" applyAlignment="1">
      <alignment horizontal="center"/>
    </xf>
    <xf numFmtId="0" fontId="0" fillId="3" borderId="18" xfId="0" applyFill="1" applyBorder="1"/>
    <xf numFmtId="4" fontId="4" fillId="2" borderId="2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4" fontId="4" fillId="0" borderId="2" xfId="0" applyNumberFormat="1" applyFont="1" applyBorder="1"/>
    <xf numFmtId="4" fontId="0" fillId="0" borderId="2" xfId="0" applyNumberFormat="1" applyBorder="1"/>
    <xf numFmtId="4" fontId="5" fillId="0" borderId="2" xfId="0" applyNumberFormat="1" applyFont="1" applyBorder="1"/>
    <xf numFmtId="4" fontId="4" fillId="2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/>
    <xf numFmtId="4" fontId="4" fillId="3" borderId="2" xfId="0" applyNumberFormat="1" applyFont="1" applyFill="1" applyBorder="1"/>
    <xf numFmtId="4" fontId="5" fillId="3" borderId="2" xfId="0" applyNumberFormat="1" applyFont="1" applyFill="1" applyBorder="1"/>
    <xf numFmtId="4" fontId="4" fillId="3" borderId="2" xfId="0" applyNumberFormat="1" applyFont="1" applyFill="1" applyBorder="1" applyAlignment="1"/>
    <xf numFmtId="4" fontId="4" fillId="5" borderId="2" xfId="0" applyNumberFormat="1" applyFont="1" applyFill="1" applyBorder="1"/>
    <xf numFmtId="4" fontId="5" fillId="4" borderId="2" xfId="0" applyNumberFormat="1" applyFont="1" applyFill="1" applyBorder="1" applyAlignment="1">
      <alignment vertical="center"/>
    </xf>
    <xf numFmtId="4" fontId="4" fillId="6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49" fontId="21" fillId="4" borderId="18" xfId="0" applyNumberFormat="1" applyFont="1" applyFill="1" applyBorder="1" applyAlignment="1">
      <alignment horizontal="center" vertical="center"/>
    </xf>
    <xf numFmtId="4" fontId="24" fillId="4" borderId="2" xfId="0" applyNumberFormat="1" applyFont="1" applyFill="1" applyBorder="1" applyAlignment="1">
      <alignment horizontal="center" vertical="center"/>
    </xf>
    <xf numFmtId="4" fontId="21" fillId="4" borderId="2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/>
    <xf numFmtId="49" fontId="0" fillId="0" borderId="18" xfId="0" applyNumberFormat="1" applyBorder="1"/>
    <xf numFmtId="49" fontId="5" fillId="0" borderId="18" xfId="0" applyNumberFormat="1" applyFont="1" applyBorder="1"/>
    <xf numFmtId="3" fontId="0" fillId="4" borderId="0" xfId="0" applyNumberFormat="1" applyFill="1"/>
    <xf numFmtId="0" fontId="0" fillId="4" borderId="0" xfId="0" applyFill="1"/>
    <xf numFmtId="3" fontId="0" fillId="4" borderId="0" xfId="0" applyNumberFormat="1" applyFill="1" applyBorder="1"/>
    <xf numFmtId="0" fontId="0" fillId="4" borderId="0" xfId="0" applyFill="1" applyBorder="1"/>
    <xf numFmtId="4" fontId="0" fillId="0" borderId="15" xfId="0" applyNumberFormat="1" applyBorder="1"/>
    <xf numFmtId="4" fontId="4" fillId="6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38" xfId="0" applyBorder="1"/>
    <xf numFmtId="0" fontId="0" fillId="0" borderId="45" xfId="0" applyBorder="1"/>
    <xf numFmtId="0" fontId="0" fillId="0" borderId="42" xfId="0" applyBorder="1"/>
    <xf numFmtId="4" fontId="0" fillId="0" borderId="8" xfId="0" applyNumberFormat="1" applyBorder="1"/>
    <xf numFmtId="0" fontId="0" fillId="0" borderId="8" xfId="0" applyBorder="1"/>
    <xf numFmtId="0" fontId="5" fillId="0" borderId="42" xfId="0" applyFont="1" applyBorder="1"/>
    <xf numFmtId="0" fontId="5" fillId="0" borderId="15" xfId="0" applyFont="1" applyBorder="1"/>
    <xf numFmtId="0" fontId="4" fillId="0" borderId="44" xfId="0" applyFont="1" applyBorder="1"/>
    <xf numFmtId="0" fontId="4" fillId="0" borderId="10" xfId="0" applyFont="1" applyBorder="1"/>
    <xf numFmtId="4" fontId="1" fillId="0" borderId="44" xfId="0" applyNumberFormat="1" applyFont="1" applyBorder="1" applyAlignment="1">
      <alignment horizontal="right"/>
    </xf>
    <xf numFmtId="0" fontId="5" fillId="0" borderId="44" xfId="0" applyFont="1" applyBorder="1"/>
    <xf numFmtId="0" fontId="5" fillId="0" borderId="8" xfId="0" applyFont="1" applyBorder="1"/>
    <xf numFmtId="0" fontId="4" fillId="0" borderId="40" xfId="0" applyFont="1" applyBorder="1"/>
    <xf numFmtId="0" fontId="0" fillId="0" borderId="20" xfId="0" applyBorder="1"/>
    <xf numFmtId="0" fontId="0" fillId="0" borderId="49" xfId="0" applyBorder="1"/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/>
    <xf numFmtId="0" fontId="0" fillId="0" borderId="50" xfId="0" applyBorder="1"/>
    <xf numFmtId="0" fontId="0" fillId="0" borderId="46" xfId="0" applyBorder="1"/>
    <xf numFmtId="4" fontId="0" fillId="0" borderId="51" xfId="0" applyNumberFormat="1" applyBorder="1"/>
    <xf numFmtId="49" fontId="6" fillId="2" borderId="20" xfId="0" applyNumberFormat="1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/>
    <xf numFmtId="49" fontId="21" fillId="3" borderId="22" xfId="0" applyNumberFormat="1" applyFont="1" applyFill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" fillId="0" borderId="22" xfId="0" applyNumberFormat="1" applyFont="1" applyBorder="1"/>
    <xf numFmtId="49" fontId="1" fillId="0" borderId="40" xfId="0" applyNumberFormat="1" applyFont="1" applyBorder="1"/>
    <xf numFmtId="49" fontId="4" fillId="0" borderId="22" xfId="0" applyNumberFormat="1" applyFont="1" applyBorder="1" applyAlignment="1">
      <alignment horizontal="center"/>
    </xf>
    <xf numFmtId="0" fontId="21" fillId="3" borderId="22" xfId="0" applyFont="1" applyFill="1" applyBorder="1" applyAlignment="1">
      <alignment horizontal="center" vertical="center"/>
    </xf>
    <xf numFmtId="0" fontId="0" fillId="0" borderId="22" xfId="0" applyBorder="1"/>
    <xf numFmtId="0" fontId="4" fillId="0" borderId="22" xfId="0" applyFont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20" fillId="3" borderId="22" xfId="0" applyNumberFormat="1" applyFont="1" applyFill="1" applyBorder="1" applyAlignment="1">
      <alignment horizontal="center" vertical="center" wrapText="1"/>
    </xf>
    <xf numFmtId="49" fontId="0" fillId="0" borderId="40" xfId="0" applyNumberFormat="1" applyBorder="1"/>
    <xf numFmtId="0" fontId="21" fillId="3" borderId="22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24" fillId="0" borderId="22" xfId="0" applyNumberFormat="1" applyFont="1" applyBorder="1"/>
    <xf numFmtId="0" fontId="21" fillId="4" borderId="22" xfId="0" applyFont="1" applyFill="1" applyBorder="1" applyAlignment="1">
      <alignment horizontal="center" vertical="center"/>
    </xf>
    <xf numFmtId="49" fontId="4" fillId="0" borderId="22" xfId="0" applyNumberFormat="1" applyFont="1" applyBorder="1"/>
    <xf numFmtId="49" fontId="5" fillId="0" borderId="22" xfId="0" applyNumberFormat="1" applyFont="1" applyBorder="1" applyAlignment="1">
      <alignment horizontal="center"/>
    </xf>
    <xf numFmtId="49" fontId="21" fillId="3" borderId="22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left"/>
    </xf>
    <xf numFmtId="49" fontId="4" fillId="0" borderId="40" xfId="0" applyNumberFormat="1" applyFont="1" applyBorder="1"/>
    <xf numFmtId="49" fontId="4" fillId="0" borderId="6" xfId="0" applyNumberFormat="1" applyFont="1" applyBorder="1"/>
    <xf numFmtId="0" fontId="0" fillId="0" borderId="53" xfId="0" applyBorder="1"/>
    <xf numFmtId="0" fontId="4" fillId="0" borderId="4" xfId="0" applyFont="1" applyBorder="1"/>
    <xf numFmtId="0" fontId="4" fillId="0" borderId="53" xfId="0" applyFont="1" applyBorder="1"/>
    <xf numFmtId="0" fontId="4" fillId="0" borderId="22" xfId="0" applyFont="1" applyBorder="1"/>
    <xf numFmtId="0" fontId="5" fillId="0" borderId="53" xfId="0" applyFont="1" applyBorder="1"/>
    <xf numFmtId="0" fontId="0" fillId="0" borderId="36" xfId="0" applyBorder="1"/>
    <xf numFmtId="0" fontId="4" fillId="0" borderId="36" xfId="0" applyFont="1" applyBorder="1"/>
    <xf numFmtId="0" fontId="5" fillId="0" borderId="36" xfId="0" applyFont="1" applyBorder="1"/>
    <xf numFmtId="0" fontId="0" fillId="0" borderId="53" xfId="0" applyFill="1" applyBorder="1"/>
    <xf numFmtId="0" fontId="0" fillId="0" borderId="38" xfId="0" applyFill="1" applyBorder="1"/>
    <xf numFmtId="0" fontId="0" fillId="0" borderId="54" xfId="0" applyFill="1" applyBorder="1"/>
    <xf numFmtId="0" fontId="15" fillId="3" borderId="22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center"/>
    </xf>
    <xf numFmtId="0" fontId="0" fillId="0" borderId="5" xfId="0" applyBorder="1"/>
    <xf numFmtId="0" fontId="5" fillId="0" borderId="48" xfId="0" applyFont="1" applyBorder="1"/>
    <xf numFmtId="0" fontId="0" fillId="0" borderId="22" xfId="0" applyBorder="1" applyAlignment="1">
      <alignment horizontal="right"/>
    </xf>
    <xf numFmtId="0" fontId="15" fillId="3" borderId="53" xfId="0" applyFont="1" applyFill="1" applyBorder="1"/>
    <xf numFmtId="0" fontId="17" fillId="3" borderId="36" xfId="0" applyFont="1" applyFill="1" applyBorder="1" applyAlignment="1"/>
    <xf numFmtId="0" fontId="0" fillId="0" borderId="11" xfId="0" applyBorder="1"/>
    <xf numFmtId="0" fontId="5" fillId="0" borderId="49" xfId="0" applyFont="1" applyBorder="1"/>
    <xf numFmtId="0" fontId="5" fillId="0" borderId="4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0" fillId="3" borderId="36" xfId="0" applyFill="1" applyBorder="1" applyAlignment="1">
      <alignment vertical="center"/>
    </xf>
    <xf numFmtId="0" fontId="5" fillId="0" borderId="22" xfId="0" applyFont="1" applyBorder="1"/>
    <xf numFmtId="0" fontId="0" fillId="0" borderId="54" xfId="0" applyBorder="1"/>
    <xf numFmtId="0" fontId="15" fillId="3" borderId="22" xfId="0" applyFont="1" applyFill="1" applyBorder="1" applyAlignment="1">
      <alignment vertical="center"/>
    </xf>
    <xf numFmtId="0" fontId="1" fillId="3" borderId="5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0" fillId="4" borderId="4" xfId="0" applyFill="1" applyBorder="1"/>
    <xf numFmtId="0" fontId="0" fillId="4" borderId="53" xfId="0" applyFill="1" applyBorder="1"/>
    <xf numFmtId="0" fontId="0" fillId="0" borderId="48" xfId="0" applyBorder="1"/>
    <xf numFmtId="0" fontId="0" fillId="0" borderId="40" xfId="0" applyBorder="1"/>
    <xf numFmtId="0" fontId="4" fillId="3" borderId="22" xfId="0" applyFont="1" applyFill="1" applyBorder="1"/>
    <xf numFmtId="0" fontId="5" fillId="3" borderId="36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left" vertical="center"/>
    </xf>
    <xf numFmtId="0" fontId="11" fillId="3" borderId="38" xfId="0" applyFont="1" applyFill="1" applyBorder="1" applyAlignment="1">
      <alignment vertical="center"/>
    </xf>
    <xf numFmtId="0" fontId="17" fillId="3" borderId="36" xfId="0" applyFont="1" applyFill="1" applyBorder="1" applyAlignment="1">
      <alignment vertical="center"/>
    </xf>
    <xf numFmtId="0" fontId="0" fillId="0" borderId="27" xfId="0" applyFill="1" applyBorder="1"/>
    <xf numFmtId="0" fontId="4" fillId="3" borderId="18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15" fillId="3" borderId="4" xfId="0" applyFont="1" applyFill="1" applyBorder="1" applyAlignment="1">
      <alignment horizontal="left"/>
    </xf>
    <xf numFmtId="0" fontId="0" fillId="3" borderId="53" xfId="0" applyFill="1" applyBorder="1"/>
    <xf numFmtId="0" fontId="0" fillId="3" borderId="36" xfId="0" applyFill="1" applyBorder="1"/>
    <xf numFmtId="0" fontId="15" fillId="3" borderId="4" xfId="0" applyFont="1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0" fontId="4" fillId="3" borderId="22" xfId="0" applyFont="1" applyFill="1" applyBorder="1" applyAlignment="1"/>
    <xf numFmtId="0" fontId="5" fillId="0" borderId="27" xfId="0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/>
    </xf>
    <xf numFmtId="0" fontId="15" fillId="3" borderId="27" xfId="0" applyFont="1" applyFill="1" applyBorder="1" applyAlignment="1">
      <alignment vertical="center"/>
    </xf>
    <xf numFmtId="0" fontId="19" fillId="3" borderId="55" xfId="2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0" fillId="5" borderId="22" xfId="0" applyFill="1" applyBorder="1"/>
    <xf numFmtId="0" fontId="4" fillId="5" borderId="36" xfId="0" applyFont="1" applyFill="1" applyBorder="1"/>
    <xf numFmtId="0" fontId="4" fillId="0" borderId="11" xfId="0" applyFont="1" applyBorder="1"/>
    <xf numFmtId="0" fontId="0" fillId="2" borderId="53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49" fontId="4" fillId="3" borderId="18" xfId="0" applyNumberFormat="1" applyFont="1" applyFill="1" applyBorder="1"/>
    <xf numFmtId="0" fontId="5" fillId="3" borderId="38" xfId="0" applyFont="1" applyFill="1" applyBorder="1" applyAlignment="1">
      <alignment horizontal="left" vertical="center"/>
    </xf>
    <xf numFmtId="4" fontId="0" fillId="3" borderId="2" xfId="0" applyNumberFormat="1" applyFill="1" applyBorder="1"/>
    <xf numFmtId="0" fontId="4" fillId="3" borderId="40" xfId="0" applyFont="1" applyFill="1" applyBorder="1"/>
    <xf numFmtId="0" fontId="10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4" fillId="2" borderId="47" xfId="0" applyNumberFormat="1" applyFont="1" applyFill="1" applyBorder="1" applyAlignment="1">
      <alignment horizontal="right" vertical="center"/>
    </xf>
    <xf numFmtId="4" fontId="4" fillId="3" borderId="47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4" fillId="0" borderId="47" xfId="0" applyNumberFormat="1" applyFont="1" applyBorder="1"/>
    <xf numFmtId="4" fontId="0" fillId="0" borderId="47" xfId="0" applyNumberFormat="1" applyBorder="1"/>
    <xf numFmtId="4" fontId="5" fillId="0" borderId="47" xfId="0" applyNumberFormat="1" applyFont="1" applyBorder="1"/>
    <xf numFmtId="4" fontId="4" fillId="2" borderId="47" xfId="0" applyNumberFormat="1" applyFont="1" applyFill="1" applyBorder="1" applyAlignment="1">
      <alignment vertical="center"/>
    </xf>
    <xf numFmtId="4" fontId="4" fillId="4" borderId="47" xfId="0" applyNumberFormat="1" applyFont="1" applyFill="1" applyBorder="1"/>
    <xf numFmtId="4" fontId="4" fillId="3" borderId="47" xfId="0" applyNumberFormat="1" applyFont="1" applyFill="1" applyBorder="1"/>
    <xf numFmtId="4" fontId="5" fillId="3" borderId="47" xfId="0" applyNumberFormat="1" applyFont="1" applyFill="1" applyBorder="1"/>
    <xf numFmtId="4" fontId="4" fillId="3" borderId="47" xfId="0" applyNumberFormat="1" applyFont="1" applyFill="1" applyBorder="1" applyAlignment="1"/>
    <xf numFmtId="4" fontId="4" fillId="6" borderId="47" xfId="0" applyNumberFormat="1" applyFont="1" applyFill="1" applyBorder="1" applyAlignment="1">
      <alignment vertical="center"/>
    </xf>
    <xf numFmtId="4" fontId="4" fillId="5" borderId="47" xfId="0" applyNumberFormat="1" applyFont="1" applyFill="1" applyBorder="1"/>
    <xf numFmtId="4" fontId="5" fillId="4" borderId="47" xfId="0" applyNumberFormat="1" applyFont="1" applyFill="1" applyBorder="1" applyAlignment="1">
      <alignment vertical="center"/>
    </xf>
    <xf numFmtId="4" fontId="4" fillId="6" borderId="47" xfId="0" applyNumberFormat="1" applyFont="1" applyFill="1" applyBorder="1"/>
    <xf numFmtId="4" fontId="0" fillId="0" borderId="44" xfId="0" applyNumberFormat="1" applyBorder="1"/>
    <xf numFmtId="4" fontId="0" fillId="3" borderId="47" xfId="0" applyNumberFormat="1" applyFill="1" applyBorder="1"/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49" fontId="21" fillId="7" borderId="22" xfId="0" applyNumberFormat="1" applyFont="1" applyFill="1" applyBorder="1" applyAlignment="1">
      <alignment horizontal="left" vertical="center" wrapText="1"/>
    </xf>
    <xf numFmtId="49" fontId="21" fillId="7" borderId="22" xfId="0" applyNumberFormat="1" applyFont="1" applyFill="1" applyBorder="1" applyAlignment="1">
      <alignment horizontal="center" vertical="center"/>
    </xf>
    <xf numFmtId="49" fontId="21" fillId="7" borderId="22" xfId="0" applyNumberFormat="1" applyFont="1" applyFill="1" applyBorder="1" applyAlignment="1">
      <alignment vertical="center"/>
    </xf>
    <xf numFmtId="49" fontId="21" fillId="7" borderId="22" xfId="0" applyNumberFormat="1" applyFont="1" applyFill="1" applyBorder="1"/>
    <xf numFmtId="49" fontId="21" fillId="7" borderId="40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/>
    <xf numFmtId="49" fontId="6" fillId="4" borderId="2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9" fontId="6" fillId="7" borderId="20" xfId="0" applyNumberFormat="1" applyFont="1" applyFill="1" applyBorder="1" applyAlignment="1">
      <alignment horizontal="center" vertical="center"/>
    </xf>
    <xf numFmtId="49" fontId="21" fillId="7" borderId="22" xfId="0" applyNumberFormat="1" applyFont="1" applyFill="1" applyBorder="1" applyAlignment="1">
      <alignment horizontal="left" vertical="center"/>
    </xf>
    <xf numFmtId="49" fontId="4" fillId="7" borderId="18" xfId="0" applyNumberFormat="1" applyFont="1" applyFill="1" applyBorder="1"/>
    <xf numFmtId="49" fontId="5" fillId="0" borderId="32" xfId="0" applyNumberFormat="1" applyFont="1" applyBorder="1"/>
    <xf numFmtId="0" fontId="18" fillId="0" borderId="5" xfId="0" applyFont="1" applyBorder="1"/>
    <xf numFmtId="0" fontId="17" fillId="0" borderId="38" xfId="0" applyFont="1" applyBorder="1"/>
    <xf numFmtId="4" fontId="4" fillId="4" borderId="38" xfId="0" applyNumberFormat="1" applyFont="1" applyFill="1" applyBorder="1"/>
    <xf numFmtId="4" fontId="4" fillId="4" borderId="35" xfId="0" applyNumberFormat="1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0" fontId="0" fillId="4" borderId="12" xfId="0" applyFill="1" applyBorder="1"/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/>
    <xf numFmtId="0" fontId="3" fillId="4" borderId="1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left" vertical="center"/>
    </xf>
    <xf numFmtId="0" fontId="24" fillId="4" borderId="0" xfId="0" applyFont="1" applyFill="1" applyBorder="1"/>
    <xf numFmtId="0" fontId="24" fillId="4" borderId="0" xfId="0" applyFont="1" applyFill="1"/>
    <xf numFmtId="0" fontId="21" fillId="4" borderId="4" xfId="0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left" vertical="center" wrapText="1"/>
    </xf>
    <xf numFmtId="4" fontId="25" fillId="4" borderId="2" xfId="1" applyNumberFormat="1" applyFont="1" applyFill="1" applyBorder="1" applyAlignment="1">
      <alignment horizontal="center" vertical="center" wrapText="1"/>
    </xf>
    <xf numFmtId="3" fontId="21" fillId="4" borderId="0" xfId="0" applyNumberFormat="1" applyFont="1" applyFill="1" applyBorder="1"/>
    <xf numFmtId="0" fontId="26" fillId="4" borderId="6" xfId="1" applyFont="1" applyFill="1" applyBorder="1" applyAlignment="1">
      <alignment horizontal="left" vertical="center" wrapText="1"/>
    </xf>
    <xf numFmtId="4" fontId="26" fillId="4" borderId="2" xfId="1" applyNumberFormat="1" applyFont="1" applyFill="1" applyBorder="1" applyAlignment="1">
      <alignment horizontal="center" vertical="center" wrapText="1"/>
    </xf>
    <xf numFmtId="3" fontId="24" fillId="4" borderId="0" xfId="0" applyNumberFormat="1" applyFont="1" applyFill="1" applyBorder="1"/>
    <xf numFmtId="0" fontId="21" fillId="4" borderId="2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4" fontId="24" fillId="4" borderId="0" xfId="0" applyNumberFormat="1" applyFont="1" applyFill="1" applyBorder="1"/>
    <xf numFmtId="0" fontId="26" fillId="4" borderId="7" xfId="1" applyFont="1" applyFill="1" applyBorder="1" applyAlignment="1">
      <alignment horizontal="left" vertical="center" wrapText="1"/>
    </xf>
    <xf numFmtId="0" fontId="25" fillId="4" borderId="7" xfId="1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/>
    </xf>
    <xf numFmtId="0" fontId="24" fillId="4" borderId="7" xfId="1" applyFont="1" applyFill="1" applyBorder="1" applyAlignment="1">
      <alignment horizontal="left" vertical="center" wrapText="1"/>
    </xf>
    <xf numFmtId="4" fontId="24" fillId="4" borderId="2" xfId="1" applyNumberFormat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left" vertical="center" wrapText="1"/>
    </xf>
    <xf numFmtId="4" fontId="24" fillId="4" borderId="2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6" fillId="4" borderId="32" xfId="1" applyFont="1" applyFill="1" applyBorder="1" applyAlignment="1">
      <alignment horizontal="left" vertical="center" wrapText="1"/>
    </xf>
    <xf numFmtId="4" fontId="26" fillId="4" borderId="0" xfId="1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1" fillId="4" borderId="28" xfId="0" applyFont="1" applyFill="1" applyBorder="1"/>
    <xf numFmtId="4" fontId="21" fillId="4" borderId="30" xfId="0" applyNumberFormat="1" applyFont="1" applyFill="1" applyBorder="1" applyAlignment="1">
      <alignment horizontal="center"/>
    </xf>
    <xf numFmtId="4" fontId="21" fillId="4" borderId="29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4" fontId="21" fillId="4" borderId="30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 wrapText="1"/>
    </xf>
    <xf numFmtId="3" fontId="21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3" fontId="5" fillId="4" borderId="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3" xfId="0" applyFont="1" applyFill="1" applyBorder="1"/>
    <xf numFmtId="3" fontId="4" fillId="4" borderId="1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4" borderId="32" xfId="0" applyFont="1" applyFill="1" applyBorder="1"/>
    <xf numFmtId="0" fontId="4" fillId="4" borderId="44" xfId="0" applyFont="1" applyFill="1" applyBorder="1"/>
    <xf numFmtId="0" fontId="4" fillId="4" borderId="10" xfId="0" applyFont="1" applyFill="1" applyBorder="1" applyAlignment="1">
      <alignment wrapText="1"/>
    </xf>
    <xf numFmtId="4" fontId="3" fillId="4" borderId="46" xfId="0" applyNumberFormat="1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 horizontal="right" wrapText="1"/>
    </xf>
    <xf numFmtId="4" fontId="3" fillId="4" borderId="10" xfId="0" applyNumberFormat="1" applyFont="1" applyFill="1" applyBorder="1" applyAlignment="1">
      <alignment horizontal="right" wrapText="1"/>
    </xf>
    <xf numFmtId="4" fontId="3" fillId="4" borderId="15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0" fillId="4" borderId="14" xfId="0" applyFill="1" applyBorder="1"/>
    <xf numFmtId="0" fontId="0" fillId="4" borderId="45" xfId="0" applyFill="1" applyBorder="1"/>
    <xf numFmtId="0" fontId="0" fillId="4" borderId="17" xfId="0" applyFill="1" applyBorder="1"/>
    <xf numFmtId="0" fontId="0" fillId="4" borderId="9" xfId="0" applyFill="1" applyBorder="1"/>
    <xf numFmtId="0" fontId="5" fillId="4" borderId="9" xfId="0" applyFont="1" applyFill="1" applyBorder="1"/>
    <xf numFmtId="0" fontId="5" fillId="4" borderId="45" xfId="0" applyFont="1" applyFill="1" applyBorder="1"/>
    <xf numFmtId="0" fontId="0" fillId="4" borderId="16" xfId="0" applyFill="1" applyBorder="1" applyAlignment="1">
      <alignment horizontal="center"/>
    </xf>
    <xf numFmtId="0" fontId="5" fillId="4" borderId="42" xfId="0" applyFont="1" applyFill="1" applyBorder="1"/>
    <xf numFmtId="4" fontId="0" fillId="4" borderId="0" xfId="0" applyNumberFormat="1" applyFill="1" applyBorder="1"/>
    <xf numFmtId="4" fontId="0" fillId="4" borderId="8" xfId="0" applyNumberFormat="1" applyFill="1" applyBorder="1"/>
    <xf numFmtId="0" fontId="0" fillId="4" borderId="8" xfId="0" applyFill="1" applyBorder="1"/>
    <xf numFmtId="0" fontId="0" fillId="4" borderId="42" xfId="0" applyFill="1" applyBorder="1"/>
    <xf numFmtId="0" fontId="0" fillId="4" borderId="6" xfId="0" applyFill="1" applyBorder="1"/>
    <xf numFmtId="0" fontId="0" fillId="4" borderId="47" xfId="0" applyFill="1" applyBorder="1"/>
    <xf numFmtId="4" fontId="0" fillId="4" borderId="7" xfId="0" applyNumberFormat="1" applyFill="1" applyBorder="1"/>
    <xf numFmtId="4" fontId="0" fillId="4" borderId="2" xfId="0" applyNumberFormat="1" applyFill="1" applyBorder="1"/>
    <xf numFmtId="0" fontId="0" fillId="4" borderId="2" xfId="0" applyFill="1" applyBorder="1"/>
    <xf numFmtId="0" fontId="3" fillId="4" borderId="1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" borderId="2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281"/>
  <sheetViews>
    <sheetView zoomScale="95" zoomScaleNormal="95" workbookViewId="0">
      <selection activeCell="F38" sqref="F38"/>
    </sheetView>
  </sheetViews>
  <sheetFormatPr defaultRowHeight="12.75"/>
  <cols>
    <col min="1" max="1" width="9.140625" style="86" customWidth="1"/>
    <col min="2" max="2" width="41" style="86" customWidth="1"/>
    <col min="3" max="3" width="15.7109375" style="86" customWidth="1"/>
    <col min="4" max="4" width="12.28515625" style="86" hidden="1" customWidth="1"/>
    <col min="5" max="5" width="14.85546875" style="86" customWidth="1"/>
    <col min="6" max="6" width="17.42578125" style="86" customWidth="1"/>
    <col min="7" max="7" width="13.85546875" style="86" customWidth="1"/>
    <col min="8" max="8" width="13.42578125" style="86" customWidth="1"/>
    <col min="9" max="10" width="9.140625" style="86"/>
    <col min="11" max="11" width="14.7109375" style="86" customWidth="1"/>
    <col min="12" max="12" width="12.28515625" style="86" bestFit="1" customWidth="1"/>
    <col min="13" max="16384" width="9.140625" style="86"/>
  </cols>
  <sheetData>
    <row r="1" spans="1:67" ht="34.5" customHeight="1" thickBot="1">
      <c r="A1" s="277"/>
      <c r="B1" s="361" t="s">
        <v>2</v>
      </c>
      <c r="C1" s="361"/>
      <c r="D1" s="361"/>
      <c r="E1" s="361"/>
      <c r="F1" s="361"/>
      <c r="G1" s="361"/>
      <c r="H1" s="362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</row>
    <row r="2" spans="1:67" ht="34.5" customHeight="1" thickBot="1">
      <c r="A2" s="278" t="s">
        <v>52</v>
      </c>
      <c r="B2" s="279"/>
      <c r="C2" s="279"/>
      <c r="D2" s="280"/>
      <c r="E2" s="280"/>
      <c r="F2" s="280"/>
      <c r="G2" s="281"/>
      <c r="H2" s="282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</row>
    <row r="3" spans="1:67" ht="3.75" customHeight="1">
      <c r="A3" s="363" t="s">
        <v>0</v>
      </c>
      <c r="B3" s="365" t="s">
        <v>155</v>
      </c>
      <c r="C3" s="283"/>
      <c r="D3" s="367" t="s">
        <v>23</v>
      </c>
      <c r="E3" s="284"/>
      <c r="F3" s="285"/>
      <c r="G3" s="286"/>
      <c r="H3" s="2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</row>
    <row r="4" spans="1:67" ht="25.5" customHeight="1" thickBot="1">
      <c r="A4" s="364"/>
      <c r="B4" s="366"/>
      <c r="C4" s="288" t="s">
        <v>300</v>
      </c>
      <c r="D4" s="368"/>
      <c r="E4" s="289" t="s">
        <v>304</v>
      </c>
      <c r="F4" s="288" t="s">
        <v>305</v>
      </c>
      <c r="G4" s="290" t="s">
        <v>306</v>
      </c>
      <c r="H4" s="291" t="s">
        <v>307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</row>
    <row r="5" spans="1:67" s="295" customFormat="1" ht="30" customHeight="1">
      <c r="A5" s="292">
        <v>6</v>
      </c>
      <c r="B5" s="293" t="s">
        <v>13</v>
      </c>
      <c r="C5" s="81">
        <f>SUM(C6+C11+C14+C20)</f>
        <v>160945.66</v>
      </c>
      <c r="D5" s="81">
        <f>D6+D11+D14+D20+D23</f>
        <v>4862770</v>
      </c>
      <c r="E5" s="81">
        <f>SUM(E6+E11+E14+E20)</f>
        <v>125698.67</v>
      </c>
      <c r="F5" s="81">
        <f>SUM(F6+F11+F14+F20)</f>
        <v>19945.97</v>
      </c>
      <c r="G5" s="81">
        <f>SUM(F5/C5)*100</f>
        <v>12.39298406679621</v>
      </c>
      <c r="H5" s="81">
        <f>SUM(F5/E5)*100</f>
        <v>15.868083568425984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</row>
    <row r="6" spans="1:67" s="295" customFormat="1" ht="30" customHeight="1">
      <c r="A6" s="296">
        <v>63</v>
      </c>
      <c r="B6" s="297" t="s">
        <v>48</v>
      </c>
      <c r="C6" s="298">
        <v>0</v>
      </c>
      <c r="D6" s="81">
        <f>SUM(D7:D9)</f>
        <v>0</v>
      </c>
      <c r="E6" s="81">
        <f>SUM(E7+E9)</f>
        <v>117207.57</v>
      </c>
      <c r="F6" s="81">
        <f>SUM(F7+F9)</f>
        <v>2029.74</v>
      </c>
      <c r="G6" s="81">
        <v>0</v>
      </c>
      <c r="H6" s="81">
        <f t="shared" ref="H6:H38" si="0">SUM(F6/E6)*100</f>
        <v>1.7317482138738991</v>
      </c>
      <c r="I6" s="294"/>
      <c r="J6" s="299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</row>
    <row r="7" spans="1:67" s="295" customFormat="1" ht="30" customHeight="1">
      <c r="A7" s="296">
        <v>632</v>
      </c>
      <c r="B7" s="300" t="s">
        <v>108</v>
      </c>
      <c r="C7" s="301">
        <v>0</v>
      </c>
      <c r="D7" s="81"/>
      <c r="E7" s="80">
        <f>SUM(E8)</f>
        <v>109722</v>
      </c>
      <c r="F7" s="80">
        <f>SUM(F8)</f>
        <v>2029.74</v>
      </c>
      <c r="G7" s="81">
        <v>0</v>
      </c>
      <c r="H7" s="81">
        <f t="shared" si="0"/>
        <v>1.8498933668726416</v>
      </c>
      <c r="I7" s="294"/>
      <c r="J7" s="302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</row>
    <row r="8" spans="1:67" s="295" customFormat="1" ht="30" customHeight="1">
      <c r="A8" s="296">
        <v>6321</v>
      </c>
      <c r="B8" s="300" t="s">
        <v>156</v>
      </c>
      <c r="C8" s="301">
        <v>0</v>
      </c>
      <c r="D8" s="81"/>
      <c r="E8" s="80">
        <v>109722</v>
      </c>
      <c r="F8" s="80">
        <v>2029.74</v>
      </c>
      <c r="G8" s="81">
        <v>0</v>
      </c>
      <c r="H8" s="81">
        <f t="shared" si="0"/>
        <v>1.8498933668726416</v>
      </c>
      <c r="I8" s="294"/>
      <c r="J8" s="302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</row>
    <row r="9" spans="1:67" s="295" customFormat="1" ht="30" customHeight="1">
      <c r="A9" s="296">
        <v>638</v>
      </c>
      <c r="B9" s="300" t="s">
        <v>49</v>
      </c>
      <c r="C9" s="301">
        <v>0</v>
      </c>
      <c r="D9" s="81"/>
      <c r="E9" s="80">
        <f>SUM(E10)</f>
        <v>7485.57</v>
      </c>
      <c r="F9" s="80">
        <v>0</v>
      </c>
      <c r="G9" s="81">
        <v>0</v>
      </c>
      <c r="H9" s="81">
        <f t="shared" si="0"/>
        <v>0</v>
      </c>
      <c r="I9" s="294"/>
      <c r="J9" s="302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</row>
    <row r="10" spans="1:67" s="295" customFormat="1" ht="30" customHeight="1">
      <c r="A10" s="296">
        <v>6381</v>
      </c>
      <c r="B10" s="300" t="s">
        <v>49</v>
      </c>
      <c r="C10" s="301">
        <v>0</v>
      </c>
      <c r="D10" s="81"/>
      <c r="E10" s="80">
        <v>7485.57</v>
      </c>
      <c r="F10" s="80">
        <v>0</v>
      </c>
      <c r="G10" s="81">
        <v>0</v>
      </c>
      <c r="H10" s="81">
        <f t="shared" si="0"/>
        <v>0</v>
      </c>
      <c r="I10" s="294"/>
      <c r="J10" s="302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</row>
    <row r="11" spans="1:67" s="295" customFormat="1" ht="30" customHeight="1">
      <c r="A11" s="296">
        <v>65</v>
      </c>
      <c r="B11" s="297" t="s">
        <v>50</v>
      </c>
      <c r="C11" s="298">
        <f>SUM(C12)</f>
        <v>558.55999999999995</v>
      </c>
      <c r="D11" s="81">
        <f t="shared" ref="D11" si="1">D12</f>
        <v>0</v>
      </c>
      <c r="E11" s="81">
        <f>E12</f>
        <v>2800.45</v>
      </c>
      <c r="F11" s="81">
        <f>SUM(F12)</f>
        <v>7903.92</v>
      </c>
      <c r="G11" s="81">
        <f t="shared" ref="G11:G38" si="2">SUM(F11/C11)*100</f>
        <v>1415.05299341163</v>
      </c>
      <c r="H11" s="81">
        <f t="shared" si="0"/>
        <v>282.2374975450374</v>
      </c>
      <c r="I11" s="294"/>
      <c r="J11" s="302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</row>
    <row r="12" spans="1:67" s="295" customFormat="1" ht="30" customHeight="1">
      <c r="A12" s="296">
        <v>652</v>
      </c>
      <c r="B12" s="300" t="s">
        <v>109</v>
      </c>
      <c r="C12" s="301">
        <f>SUM(C13)</f>
        <v>558.55999999999995</v>
      </c>
      <c r="D12" s="80"/>
      <c r="E12" s="80">
        <f>SUM(E13)</f>
        <v>2800.45</v>
      </c>
      <c r="F12" s="80">
        <f>SUM(F13)</f>
        <v>7903.92</v>
      </c>
      <c r="G12" s="81">
        <f t="shared" si="2"/>
        <v>1415.05299341163</v>
      </c>
      <c r="H12" s="81">
        <f t="shared" si="0"/>
        <v>282.2374975450374</v>
      </c>
      <c r="I12" s="294"/>
      <c r="J12" s="302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</row>
    <row r="13" spans="1:67" s="295" customFormat="1" ht="30" customHeight="1">
      <c r="A13" s="303">
        <v>6526</v>
      </c>
      <c r="B13" s="300" t="s">
        <v>157</v>
      </c>
      <c r="C13" s="301">
        <v>558.55999999999995</v>
      </c>
      <c r="D13" s="80"/>
      <c r="E13" s="80">
        <v>2800.45</v>
      </c>
      <c r="F13" s="80">
        <v>7903.92</v>
      </c>
      <c r="G13" s="81">
        <f t="shared" si="2"/>
        <v>1415.05299341163</v>
      </c>
      <c r="H13" s="81">
        <f t="shared" si="0"/>
        <v>282.2374975450374</v>
      </c>
      <c r="I13" s="294"/>
      <c r="J13" s="302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</row>
    <row r="14" spans="1:67" s="295" customFormat="1" ht="30" customHeight="1">
      <c r="A14" s="303">
        <v>66</v>
      </c>
      <c r="B14" s="297" t="s">
        <v>51</v>
      </c>
      <c r="C14" s="298">
        <f>SUM(C15+C17)</f>
        <v>160202.12</v>
      </c>
      <c r="D14" s="81">
        <f t="shared" ref="D14" si="3">SUM(D15:D17)</f>
        <v>0</v>
      </c>
      <c r="E14" s="81">
        <f>SUM(E15+E17)</f>
        <v>5690.65</v>
      </c>
      <c r="F14" s="81">
        <f>SUM(F15+F17)</f>
        <v>10012.31</v>
      </c>
      <c r="G14" s="81">
        <f t="shared" si="2"/>
        <v>6.2497986918025799</v>
      </c>
      <c r="H14" s="81">
        <f t="shared" si="0"/>
        <v>175.94316993665046</v>
      </c>
      <c r="I14" s="294"/>
      <c r="J14" s="302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</row>
    <row r="15" spans="1:67" s="295" customFormat="1" ht="30" customHeight="1">
      <c r="A15" s="304">
        <v>661</v>
      </c>
      <c r="B15" s="300" t="s">
        <v>110</v>
      </c>
      <c r="C15" s="301">
        <f>SUM(C16)</f>
        <v>35.57</v>
      </c>
      <c r="D15" s="80"/>
      <c r="E15" s="80">
        <f>SUM(E16)</f>
        <v>5690.65</v>
      </c>
      <c r="F15" s="80">
        <v>0</v>
      </c>
      <c r="G15" s="81">
        <f t="shared" si="2"/>
        <v>0</v>
      </c>
      <c r="H15" s="81">
        <f t="shared" si="0"/>
        <v>0</v>
      </c>
      <c r="I15" s="294"/>
      <c r="J15" s="299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</row>
    <row r="16" spans="1:67" s="295" customFormat="1" ht="30" customHeight="1">
      <c r="A16" s="304">
        <v>6615</v>
      </c>
      <c r="B16" s="300" t="s">
        <v>158</v>
      </c>
      <c r="C16" s="301">
        <v>35.57</v>
      </c>
      <c r="D16" s="80"/>
      <c r="E16" s="80">
        <v>5690.65</v>
      </c>
      <c r="F16" s="80">
        <v>0</v>
      </c>
      <c r="G16" s="81">
        <f t="shared" si="2"/>
        <v>0</v>
      </c>
      <c r="H16" s="81">
        <f t="shared" si="0"/>
        <v>0</v>
      </c>
      <c r="I16" s="294"/>
      <c r="J16" s="299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</row>
    <row r="17" spans="1:65" s="295" customFormat="1" ht="30" customHeight="1">
      <c r="A17" s="304">
        <v>663</v>
      </c>
      <c r="B17" s="300" t="s">
        <v>111</v>
      </c>
      <c r="C17" s="301">
        <f>SUM(C19)</f>
        <v>160166.54999999999</v>
      </c>
      <c r="D17" s="80"/>
      <c r="E17" s="80">
        <v>0</v>
      </c>
      <c r="F17" s="80">
        <f>SUM(F18:F19)</f>
        <v>10012.31</v>
      </c>
      <c r="G17" s="81">
        <f t="shared" si="2"/>
        <v>6.2511866553909039</v>
      </c>
      <c r="H17" s="81">
        <v>0</v>
      </c>
      <c r="I17" s="294"/>
      <c r="J17" s="302"/>
      <c r="K17" s="294"/>
      <c r="L17" s="305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</row>
    <row r="18" spans="1:65" s="295" customFormat="1" ht="30" customHeight="1">
      <c r="A18" s="304">
        <v>6631</v>
      </c>
      <c r="B18" s="306" t="s">
        <v>302</v>
      </c>
      <c r="C18" s="301">
        <v>0</v>
      </c>
      <c r="D18" s="80"/>
      <c r="E18" s="80">
        <v>0</v>
      </c>
      <c r="F18" s="80">
        <v>6265.21</v>
      </c>
      <c r="G18" s="81">
        <v>0</v>
      </c>
      <c r="H18" s="81">
        <v>0</v>
      </c>
      <c r="I18" s="294"/>
      <c r="J18" s="302"/>
      <c r="K18" s="294"/>
      <c r="L18" s="305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</row>
    <row r="19" spans="1:65" s="295" customFormat="1" ht="30" customHeight="1">
      <c r="A19" s="304">
        <v>6632</v>
      </c>
      <c r="B19" s="306" t="s">
        <v>159</v>
      </c>
      <c r="C19" s="301">
        <v>160166.54999999999</v>
      </c>
      <c r="D19" s="80"/>
      <c r="E19" s="80">
        <v>0</v>
      </c>
      <c r="F19" s="80">
        <v>3747.1</v>
      </c>
      <c r="G19" s="81">
        <f t="shared" si="2"/>
        <v>2.3395022244032853</v>
      </c>
      <c r="H19" s="81">
        <v>0</v>
      </c>
      <c r="I19" s="294"/>
      <c r="J19" s="302"/>
      <c r="K19" s="294"/>
      <c r="L19" s="305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</row>
    <row r="20" spans="1:65" s="295" customFormat="1" ht="30" customHeight="1">
      <c r="A20" s="304">
        <v>68</v>
      </c>
      <c r="B20" s="307" t="s">
        <v>65</v>
      </c>
      <c r="C20" s="298">
        <f>SUM(C21)</f>
        <v>184.98</v>
      </c>
      <c r="D20" s="81">
        <f t="shared" ref="D20" si="4">D21</f>
        <v>0</v>
      </c>
      <c r="E20" s="81">
        <v>0</v>
      </c>
      <c r="F20" s="81">
        <f>SUM(F21)</f>
        <v>0</v>
      </c>
      <c r="G20" s="81">
        <f t="shared" si="2"/>
        <v>0</v>
      </c>
      <c r="H20" s="81">
        <v>0</v>
      </c>
      <c r="I20" s="294"/>
      <c r="J20" s="302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</row>
    <row r="21" spans="1:65" s="295" customFormat="1" ht="30" customHeight="1">
      <c r="A21" s="304">
        <v>683</v>
      </c>
      <c r="B21" s="306" t="s">
        <v>112</v>
      </c>
      <c r="C21" s="301">
        <f>SUM(C22)</f>
        <v>184.98</v>
      </c>
      <c r="D21" s="80"/>
      <c r="E21" s="80">
        <v>0</v>
      </c>
      <c r="F21" s="80">
        <v>0</v>
      </c>
      <c r="G21" s="81">
        <f t="shared" si="2"/>
        <v>0</v>
      </c>
      <c r="H21" s="81">
        <v>0</v>
      </c>
      <c r="I21" s="294"/>
      <c r="J21" s="302"/>
      <c r="K21" s="294"/>
      <c r="L21" s="305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</row>
    <row r="22" spans="1:65" s="295" customFormat="1" ht="30" customHeight="1">
      <c r="A22" s="304">
        <v>6831</v>
      </c>
      <c r="B22" s="306" t="s">
        <v>160</v>
      </c>
      <c r="C22" s="301">
        <v>184.98</v>
      </c>
      <c r="D22" s="80"/>
      <c r="E22" s="80">
        <v>0</v>
      </c>
      <c r="F22" s="80">
        <v>0</v>
      </c>
      <c r="G22" s="81">
        <f t="shared" si="2"/>
        <v>0</v>
      </c>
      <c r="H22" s="81">
        <v>0</v>
      </c>
      <c r="I22" s="294"/>
      <c r="J22" s="302"/>
      <c r="K22" s="294"/>
      <c r="L22" s="305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</row>
    <row r="23" spans="1:65" s="295" customFormat="1" ht="30" customHeight="1">
      <c r="A23" s="296">
        <v>6</v>
      </c>
      <c r="B23" s="308" t="s">
        <v>1</v>
      </c>
      <c r="C23" s="81">
        <f>SUM(C24+C31+C34)</f>
        <v>444887.34000000008</v>
      </c>
      <c r="D23" s="81">
        <f>D24+D34</f>
        <v>4862770</v>
      </c>
      <c r="E23" s="81">
        <f>SUM(E24+E31+E34)</f>
        <v>1023598.15</v>
      </c>
      <c r="F23" s="81">
        <f>SUM(F24+F31+F34)</f>
        <v>467656.99</v>
      </c>
      <c r="G23" s="81">
        <f t="shared" si="2"/>
        <v>105.11807101546199</v>
      </c>
      <c r="H23" s="81">
        <f t="shared" si="0"/>
        <v>45.687557172704928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</row>
    <row r="24" spans="1:65" s="295" customFormat="1" ht="30" customHeight="1">
      <c r="A24" s="296">
        <v>63</v>
      </c>
      <c r="B24" s="297" t="s">
        <v>48</v>
      </c>
      <c r="C24" s="298">
        <f>SUM(C25+C27)</f>
        <v>364533.53</v>
      </c>
      <c r="D24" s="81">
        <f>SUM(D27:D28)</f>
        <v>4110440</v>
      </c>
      <c r="E24" s="81">
        <f>SUM(E25+E27)</f>
        <v>919402.73</v>
      </c>
      <c r="F24" s="81">
        <f>SUM(F25+F27)</f>
        <v>416158.31</v>
      </c>
      <c r="G24" s="81">
        <f t="shared" si="2"/>
        <v>114.16187421771598</v>
      </c>
      <c r="H24" s="81">
        <f t="shared" si="0"/>
        <v>45.263984587037278</v>
      </c>
      <c r="I24" s="294"/>
      <c r="J24" s="302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</row>
    <row r="25" spans="1:65" s="295" customFormat="1" ht="30" customHeight="1">
      <c r="A25" s="304">
        <v>634</v>
      </c>
      <c r="B25" s="309" t="s">
        <v>113</v>
      </c>
      <c r="C25" s="310">
        <f>SUM(C26)</f>
        <v>1065.5</v>
      </c>
      <c r="D25" s="81"/>
      <c r="E25" s="80">
        <v>0</v>
      </c>
      <c r="F25" s="80">
        <f>SUM(F26)</f>
        <v>1450</v>
      </c>
      <c r="G25" s="81">
        <f t="shared" si="2"/>
        <v>136.0863444392304</v>
      </c>
      <c r="H25" s="81">
        <v>0</v>
      </c>
      <c r="I25" s="294"/>
      <c r="J25" s="302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</row>
    <row r="26" spans="1:65" s="295" customFormat="1" ht="30" customHeight="1">
      <c r="A26" s="304">
        <v>6341</v>
      </c>
      <c r="B26" s="309" t="s">
        <v>161</v>
      </c>
      <c r="C26" s="310">
        <v>1065.5</v>
      </c>
      <c r="D26" s="81"/>
      <c r="E26" s="80">
        <v>0</v>
      </c>
      <c r="F26" s="80">
        <v>1450</v>
      </c>
      <c r="G26" s="81">
        <f t="shared" si="2"/>
        <v>136.0863444392304</v>
      </c>
      <c r="H26" s="81">
        <v>0</v>
      </c>
      <c r="I26" s="294"/>
      <c r="J26" s="302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</row>
    <row r="27" spans="1:65" s="295" customFormat="1" ht="30" customHeight="1">
      <c r="A27" s="304">
        <v>636</v>
      </c>
      <c r="B27" s="311" t="s">
        <v>150</v>
      </c>
      <c r="C27" s="312">
        <f>SUM(C28)</f>
        <v>363468.03</v>
      </c>
      <c r="D27" s="80">
        <v>4110440</v>
      </c>
      <c r="E27" s="80">
        <f>SUM(E28)</f>
        <v>919402.73</v>
      </c>
      <c r="F27" s="80">
        <f>SUM(F28)</f>
        <v>414708.31</v>
      </c>
      <c r="G27" s="81">
        <f t="shared" si="2"/>
        <v>114.0976030271493</v>
      </c>
      <c r="H27" s="81">
        <f t="shared" si="0"/>
        <v>45.106273504321656</v>
      </c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</row>
    <row r="28" spans="1:65" s="295" customFormat="1" ht="63.75" customHeight="1">
      <c r="A28" s="304">
        <v>6361</v>
      </c>
      <c r="B28" s="300" t="s">
        <v>163</v>
      </c>
      <c r="C28" s="301">
        <v>363468.03</v>
      </c>
      <c r="D28" s="80"/>
      <c r="E28" s="80">
        <v>919402.73</v>
      </c>
      <c r="F28" s="80">
        <v>414708.31</v>
      </c>
      <c r="G28" s="81">
        <f t="shared" si="2"/>
        <v>114.0976030271493</v>
      </c>
      <c r="H28" s="81">
        <f t="shared" si="0"/>
        <v>45.106273504321656</v>
      </c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</row>
    <row r="29" spans="1:65" s="295" customFormat="1" ht="30" customHeight="1">
      <c r="A29" s="304">
        <v>6362</v>
      </c>
      <c r="B29" s="300" t="s">
        <v>162</v>
      </c>
      <c r="C29" s="301">
        <v>0</v>
      </c>
      <c r="D29" s="80"/>
      <c r="E29" s="80">
        <v>0</v>
      </c>
      <c r="F29" s="80">
        <v>0</v>
      </c>
      <c r="G29" s="81">
        <v>0</v>
      </c>
      <c r="H29" s="81">
        <v>0</v>
      </c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</row>
    <row r="30" spans="1:65" s="295" customFormat="1" ht="30" customHeight="1">
      <c r="A30" s="304">
        <v>6</v>
      </c>
      <c r="B30" s="300" t="s">
        <v>147</v>
      </c>
      <c r="C30" s="301">
        <v>1.53</v>
      </c>
      <c r="D30" s="80"/>
      <c r="E30" s="80">
        <v>0</v>
      </c>
      <c r="F30" s="81">
        <v>0</v>
      </c>
      <c r="G30" s="81">
        <f t="shared" si="2"/>
        <v>0</v>
      </c>
      <c r="H30" s="81">
        <v>0</v>
      </c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</row>
    <row r="31" spans="1:65" s="295" customFormat="1" ht="30" customHeight="1">
      <c r="A31" s="304">
        <v>64</v>
      </c>
      <c r="B31" s="300" t="s">
        <v>148</v>
      </c>
      <c r="C31" s="301">
        <f>SUM(C32)</f>
        <v>1.53</v>
      </c>
      <c r="D31" s="80"/>
      <c r="E31" s="80">
        <v>0</v>
      </c>
      <c r="F31" s="80">
        <v>0</v>
      </c>
      <c r="G31" s="81">
        <f t="shared" si="2"/>
        <v>0</v>
      </c>
      <c r="H31" s="81">
        <v>0</v>
      </c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</row>
    <row r="32" spans="1:65" s="295" customFormat="1" ht="30" customHeight="1">
      <c r="A32" s="304">
        <v>641</v>
      </c>
      <c r="B32" s="300" t="s">
        <v>149</v>
      </c>
      <c r="C32" s="301">
        <f>SUM(C33)</f>
        <v>1.53</v>
      </c>
      <c r="D32" s="80"/>
      <c r="E32" s="80">
        <v>0</v>
      </c>
      <c r="F32" s="80">
        <v>0</v>
      </c>
      <c r="G32" s="81">
        <f t="shared" si="2"/>
        <v>0</v>
      </c>
      <c r="H32" s="81">
        <v>0</v>
      </c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</row>
    <row r="33" spans="1:68" s="295" customFormat="1" ht="30" customHeight="1">
      <c r="A33" s="304">
        <v>6413</v>
      </c>
      <c r="B33" s="300" t="s">
        <v>164</v>
      </c>
      <c r="C33" s="301">
        <v>1.53</v>
      </c>
      <c r="D33" s="80"/>
      <c r="E33" s="80">
        <v>0</v>
      </c>
      <c r="F33" s="80">
        <v>0</v>
      </c>
      <c r="G33" s="81">
        <f t="shared" si="2"/>
        <v>0</v>
      </c>
      <c r="H33" s="81">
        <v>0</v>
      </c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</row>
    <row r="34" spans="1:68" s="295" customFormat="1" ht="30" customHeight="1">
      <c r="A34" s="296">
        <v>67</v>
      </c>
      <c r="B34" s="297" t="s">
        <v>64</v>
      </c>
      <c r="C34" s="298">
        <f>SUM(C35)</f>
        <v>80352.28</v>
      </c>
      <c r="D34" s="81">
        <f t="shared" ref="D34" si="5">D35</f>
        <v>752330</v>
      </c>
      <c r="E34" s="81">
        <f>SUM(E35)</f>
        <v>104195.42</v>
      </c>
      <c r="F34" s="81">
        <f>SUM(F35)</f>
        <v>51498.68</v>
      </c>
      <c r="G34" s="81">
        <f t="shared" si="2"/>
        <v>64.091124732241582</v>
      </c>
      <c r="H34" s="81">
        <f t="shared" si="0"/>
        <v>49.425089893586495</v>
      </c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</row>
    <row r="35" spans="1:68" s="295" customFormat="1" ht="30" customHeight="1">
      <c r="A35" s="304">
        <v>671</v>
      </c>
      <c r="B35" s="300" t="s">
        <v>114</v>
      </c>
      <c r="C35" s="301">
        <f>SUM(C36)</f>
        <v>80352.28</v>
      </c>
      <c r="D35" s="80">
        <v>752330</v>
      </c>
      <c r="E35" s="80">
        <f>SUM(E36)</f>
        <v>104195.42</v>
      </c>
      <c r="F35" s="80">
        <f>SUM(F36:F37)</f>
        <v>51498.68</v>
      </c>
      <c r="G35" s="81">
        <f t="shared" si="2"/>
        <v>64.091124732241582</v>
      </c>
      <c r="H35" s="81">
        <f t="shared" si="0"/>
        <v>49.425089893586495</v>
      </c>
      <c r="I35" s="294"/>
      <c r="J35" s="294"/>
      <c r="K35" s="294"/>
      <c r="L35" s="305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</row>
    <row r="36" spans="1:68" s="295" customFormat="1" ht="30" customHeight="1">
      <c r="A36" s="313">
        <v>6711</v>
      </c>
      <c r="B36" s="314" t="s">
        <v>165</v>
      </c>
      <c r="C36" s="301">
        <v>80352.28</v>
      </c>
      <c r="D36" s="80"/>
      <c r="E36" s="80">
        <v>104195.42</v>
      </c>
      <c r="F36" s="80">
        <v>50017.03</v>
      </c>
      <c r="G36" s="81">
        <f t="shared" si="2"/>
        <v>62.24718203391366</v>
      </c>
      <c r="H36" s="81">
        <f t="shared" si="0"/>
        <v>48.003098408740037</v>
      </c>
      <c r="I36" s="294"/>
      <c r="J36" s="294"/>
      <c r="K36" s="294"/>
      <c r="L36" s="305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</row>
    <row r="37" spans="1:68" s="295" customFormat="1" ht="30" customHeight="1">
      <c r="A37" s="313">
        <v>6712</v>
      </c>
      <c r="B37" s="314" t="s">
        <v>303</v>
      </c>
      <c r="C37" s="315">
        <v>0</v>
      </c>
      <c r="D37" s="316"/>
      <c r="E37" s="316">
        <v>0</v>
      </c>
      <c r="F37" s="316">
        <v>1481.65</v>
      </c>
      <c r="G37" s="81">
        <v>0</v>
      </c>
      <c r="H37" s="81">
        <v>0</v>
      </c>
      <c r="I37" s="294"/>
      <c r="J37" s="294"/>
      <c r="K37" s="294"/>
      <c r="L37" s="305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</row>
    <row r="38" spans="1:68" s="295" customFormat="1" ht="30" customHeight="1" thickBot="1">
      <c r="A38" s="317"/>
      <c r="B38" s="318" t="s">
        <v>56</v>
      </c>
      <c r="C38" s="319">
        <f>SUM(C5+C23)</f>
        <v>605833.00000000012</v>
      </c>
      <c r="D38" s="320">
        <f>D11+D14+D23+D6+D20</f>
        <v>4862770</v>
      </c>
      <c r="E38" s="321">
        <f>SUM(E5+E23)</f>
        <v>1149296.82</v>
      </c>
      <c r="F38" s="322">
        <f>SUM(F5+F23)</f>
        <v>487602.95999999996</v>
      </c>
      <c r="G38" s="81">
        <f t="shared" si="2"/>
        <v>80.484714434505861</v>
      </c>
      <c r="H38" s="81">
        <f t="shared" si="0"/>
        <v>42.426199352052492</v>
      </c>
      <c r="I38" s="294"/>
      <c r="J38" s="302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</row>
    <row r="39" spans="1:68" s="295" customFormat="1" ht="9.75" customHeight="1" thickBot="1">
      <c r="A39" s="323"/>
      <c r="B39" s="324"/>
      <c r="C39" s="324"/>
      <c r="D39" s="325"/>
      <c r="E39" s="325"/>
      <c r="F39" s="325"/>
      <c r="G39" s="325"/>
      <c r="H39" s="325"/>
      <c r="I39" s="302"/>
      <c r="J39" s="302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</row>
    <row r="40" spans="1:68" ht="18" hidden="1" customHeight="1" thickBot="1">
      <c r="A40" s="326"/>
      <c r="B40" s="327"/>
      <c r="C40" s="327"/>
      <c r="D40" s="328"/>
      <c r="E40" s="328"/>
      <c r="F40" s="328"/>
      <c r="G40" s="328"/>
      <c r="H40" s="32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</row>
    <row r="41" spans="1:68" ht="34.5" customHeight="1">
      <c r="A41" s="329" t="s">
        <v>255</v>
      </c>
      <c r="B41" s="330"/>
      <c r="C41" s="331"/>
      <c r="D41" s="332"/>
      <c r="E41" s="332"/>
      <c r="F41" s="332"/>
      <c r="G41" s="333"/>
      <c r="H41" s="334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</row>
    <row r="42" spans="1:68" ht="33" customHeight="1" thickBot="1">
      <c r="A42" s="335" t="s">
        <v>256</v>
      </c>
      <c r="B42" s="336"/>
      <c r="C42" s="337" t="s">
        <v>301</v>
      </c>
      <c r="D42" s="338" t="s">
        <v>257</v>
      </c>
      <c r="E42" s="339" t="s">
        <v>291</v>
      </c>
      <c r="F42" s="340" t="s">
        <v>292</v>
      </c>
      <c r="G42" s="341" t="s">
        <v>229</v>
      </c>
      <c r="H42" s="342" t="s">
        <v>229</v>
      </c>
      <c r="I42" s="343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</row>
    <row r="43" spans="1:68" ht="18" customHeight="1">
      <c r="A43" s="344">
        <v>1</v>
      </c>
      <c r="B43" s="345"/>
      <c r="C43" s="346">
        <v>2</v>
      </c>
      <c r="D43" s="346">
        <v>4</v>
      </c>
      <c r="E43" s="347">
        <v>3</v>
      </c>
      <c r="F43" s="346">
        <v>4</v>
      </c>
      <c r="G43" s="348" t="s">
        <v>308</v>
      </c>
      <c r="H43" s="349" t="s">
        <v>309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</row>
    <row r="44" spans="1:68" ht="14.25" customHeight="1">
      <c r="A44" s="350">
        <v>1</v>
      </c>
      <c r="B44" s="351" t="s">
        <v>265</v>
      </c>
      <c r="C44" s="352">
        <v>80352.28</v>
      </c>
      <c r="D44" s="352">
        <v>24561.279999999999</v>
      </c>
      <c r="E44" s="353">
        <v>106995.87</v>
      </c>
      <c r="F44" s="352">
        <v>51498.68</v>
      </c>
      <c r="G44" s="354">
        <f>SUM(F44/C44)*100</f>
        <v>64.091124732241582</v>
      </c>
      <c r="H44" s="355">
        <f>SUM(F44/E44)*100</f>
        <v>48.131465261229245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</row>
    <row r="45" spans="1:68" ht="18" hidden="1" customHeight="1">
      <c r="A45" s="350">
        <v>2</v>
      </c>
      <c r="B45" s="355" t="s">
        <v>258</v>
      </c>
      <c r="C45" s="352">
        <v>34247.410000000003</v>
      </c>
      <c r="D45" s="352">
        <v>132137.65</v>
      </c>
      <c r="E45" s="353"/>
      <c r="F45" s="352">
        <v>45956.57</v>
      </c>
      <c r="G45" s="354">
        <f t="shared" ref="G45:G54" si="6">SUM(F45/C45)*100</f>
        <v>134.18991392341783</v>
      </c>
      <c r="H45" s="355" t="e">
        <f t="shared" ref="H45:H54" si="7">SUM(F45/E45)*100</f>
        <v>#DIV/0!</v>
      </c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</row>
    <row r="46" spans="1:68" ht="1.5" hidden="1" customHeight="1">
      <c r="A46" s="350">
        <v>3</v>
      </c>
      <c r="B46" s="355" t="s">
        <v>259</v>
      </c>
      <c r="C46" s="352">
        <v>16000</v>
      </c>
      <c r="D46" s="88">
        <v>699.61</v>
      </c>
      <c r="E46" s="354"/>
      <c r="F46" s="88">
        <v>0</v>
      </c>
      <c r="G46" s="354">
        <f t="shared" si="6"/>
        <v>0</v>
      </c>
      <c r="H46" s="355" t="e">
        <f t="shared" si="7"/>
        <v>#DIV/0!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</row>
    <row r="47" spans="1:68" ht="12.75" hidden="1" customHeight="1">
      <c r="A47" s="350">
        <v>4</v>
      </c>
      <c r="B47" s="355" t="s">
        <v>260</v>
      </c>
      <c r="C47" s="352">
        <v>189839.32</v>
      </c>
      <c r="D47" s="352">
        <v>808638.6</v>
      </c>
      <c r="E47" s="353"/>
      <c r="F47" s="352">
        <v>296417.96000000002</v>
      </c>
      <c r="G47" s="354">
        <f t="shared" si="6"/>
        <v>156.14149903191816</v>
      </c>
      <c r="H47" s="355" t="e">
        <f t="shared" si="7"/>
        <v>#DIV/0!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</row>
    <row r="48" spans="1:68" ht="12.75" customHeight="1">
      <c r="A48" s="350">
        <v>2</v>
      </c>
      <c r="B48" s="351" t="s">
        <v>266</v>
      </c>
      <c r="C48" s="352">
        <v>780.63</v>
      </c>
      <c r="D48" s="352"/>
      <c r="E48" s="353">
        <v>13176.22</v>
      </c>
      <c r="F48" s="352">
        <v>12370.48</v>
      </c>
      <c r="G48" s="354">
        <f t="shared" si="6"/>
        <v>1584.6790412871653</v>
      </c>
      <c r="H48" s="355">
        <f t="shared" si="7"/>
        <v>93.884892632333091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</row>
    <row r="49" spans="1:68" ht="17.25" customHeight="1">
      <c r="A49" s="350">
        <v>3</v>
      </c>
      <c r="B49" s="351" t="s">
        <v>267</v>
      </c>
      <c r="C49" s="352">
        <v>364533.53</v>
      </c>
      <c r="D49" s="352">
        <v>6354768.6200000001</v>
      </c>
      <c r="E49" s="353">
        <v>917478.27</v>
      </c>
      <c r="F49" s="352">
        <v>414243.78</v>
      </c>
      <c r="G49" s="354">
        <f t="shared" si="6"/>
        <v>113.63667424502762</v>
      </c>
      <c r="H49" s="355">
        <f t="shared" si="7"/>
        <v>45.150255166261324</v>
      </c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</row>
    <row r="50" spans="1:68" ht="14.25" customHeight="1">
      <c r="A50" s="350">
        <v>4</v>
      </c>
      <c r="B50" s="355" t="s">
        <v>261</v>
      </c>
      <c r="C50" s="88">
        <v>0</v>
      </c>
      <c r="D50" s="352">
        <v>17000</v>
      </c>
      <c r="E50" s="353">
        <v>1924.46</v>
      </c>
      <c r="F50" s="352">
        <v>0</v>
      </c>
      <c r="G50" s="354">
        <v>0</v>
      </c>
      <c r="H50" s="355">
        <f t="shared" si="7"/>
        <v>0</v>
      </c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</row>
    <row r="51" spans="1:68" ht="15.75" customHeight="1">
      <c r="A51" s="350">
        <v>5</v>
      </c>
      <c r="B51" s="355" t="s">
        <v>262</v>
      </c>
      <c r="C51" s="88">
        <v>0</v>
      </c>
      <c r="D51" s="88">
        <v>200</v>
      </c>
      <c r="E51" s="354">
        <v>91207.16</v>
      </c>
      <c r="F51" s="88">
        <v>3944.27</v>
      </c>
      <c r="G51" s="354">
        <v>0</v>
      </c>
      <c r="H51" s="355">
        <f t="shared" si="7"/>
        <v>4.3245179435474146</v>
      </c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</row>
    <row r="52" spans="1:68">
      <c r="A52" s="350">
        <v>6</v>
      </c>
      <c r="B52" s="355" t="s">
        <v>263</v>
      </c>
      <c r="C52" s="88">
        <v>160166.54999999999</v>
      </c>
      <c r="D52" s="352">
        <v>16500</v>
      </c>
      <c r="E52" s="353">
        <v>18514.84</v>
      </c>
      <c r="F52" s="352">
        <v>5545.75</v>
      </c>
      <c r="G52" s="354">
        <f t="shared" si="6"/>
        <v>3.4624895148206667</v>
      </c>
      <c r="H52" s="355">
        <f t="shared" si="7"/>
        <v>29.952999863892966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</row>
    <row r="53" spans="1:68" ht="12.75" customHeight="1">
      <c r="A53" s="350"/>
      <c r="B53" s="351"/>
      <c r="C53" s="352"/>
      <c r="D53" s="352"/>
      <c r="E53" s="353"/>
      <c r="F53" s="352"/>
      <c r="G53" s="354">
        <v>0</v>
      </c>
      <c r="H53" s="355">
        <v>0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</row>
    <row r="54" spans="1:68" ht="21.75" customHeight="1">
      <c r="A54" s="356"/>
      <c r="B54" s="357" t="s">
        <v>264</v>
      </c>
      <c r="C54" s="358">
        <v>605833</v>
      </c>
      <c r="D54" s="358">
        <v>7412158.5599999996</v>
      </c>
      <c r="E54" s="359">
        <f>SUM(E44:E52)</f>
        <v>1149296.82</v>
      </c>
      <c r="F54" s="358">
        <v>487602.96</v>
      </c>
      <c r="G54" s="360">
        <f t="shared" si="6"/>
        <v>80.484714434505875</v>
      </c>
      <c r="H54" s="360">
        <f t="shared" si="7"/>
        <v>42.4261993520525</v>
      </c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</row>
    <row r="55" spans="1:68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</row>
    <row r="56" spans="1:68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</row>
    <row r="57" spans="1:68" ht="14.25">
      <c r="A57" s="88"/>
      <c r="B57" s="88"/>
      <c r="C57" s="88"/>
      <c r="D57" s="88"/>
      <c r="E57" s="88"/>
      <c r="F57" s="295" t="s">
        <v>40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</row>
    <row r="58" spans="1:68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</row>
    <row r="59" spans="1:68">
      <c r="A59" s="88"/>
      <c r="B59" s="88"/>
      <c r="C59" s="88"/>
      <c r="D59" s="88"/>
      <c r="E59" s="88"/>
      <c r="F59" s="327" t="s">
        <v>41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</row>
    <row r="60" spans="1:68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</row>
    <row r="61" spans="1:68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</row>
    <row r="62" spans="1:68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</row>
    <row r="63" spans="1:68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</row>
    <row r="64" spans="1:68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</row>
    <row r="65" spans="1:67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</row>
    <row r="66" spans="1:67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</row>
    <row r="67" spans="1:67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</row>
    <row r="68" spans="1:67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</row>
    <row r="69" spans="1:67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</row>
    <row r="70" spans="1:67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</row>
    <row r="71" spans="1:67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</row>
    <row r="72" spans="1:67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</row>
    <row r="73" spans="1:67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</row>
    <row r="74" spans="1:67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</row>
    <row r="75" spans="1:67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</row>
    <row r="76" spans="1:67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</row>
    <row r="77" spans="1:67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</row>
    <row r="78" spans="1:67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</row>
    <row r="79" spans="1:67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</row>
    <row r="80" spans="1:67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</row>
    <row r="81" spans="1:67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</row>
    <row r="82" spans="1:67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</row>
    <row r="83" spans="1:67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</row>
    <row r="84" spans="1:67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</row>
    <row r="85" spans="1:67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</row>
    <row r="86" spans="1:67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</row>
    <row r="87" spans="1:67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</row>
    <row r="88" spans="1:67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</row>
    <row r="89" spans="1:67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</row>
    <row r="90" spans="1:67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</row>
    <row r="91" spans="1:67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</row>
    <row r="92" spans="1:67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</row>
    <row r="93" spans="1:67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</row>
    <row r="94" spans="1:67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</row>
    <row r="95" spans="1:67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</row>
    <row r="96" spans="1:67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</row>
    <row r="97" spans="1:67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</row>
    <row r="98" spans="1:67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</row>
    <row r="99" spans="1:67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</row>
    <row r="100" spans="1:67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</row>
    <row r="101" spans="1:67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</row>
    <row r="102" spans="1:67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</row>
    <row r="103" spans="1:67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</row>
    <row r="104" spans="1:67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</row>
    <row r="105" spans="1:67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</row>
    <row r="106" spans="1:67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</row>
    <row r="107" spans="1:67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</row>
    <row r="108" spans="1:67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</row>
    <row r="109" spans="1:67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</row>
    <row r="110" spans="1:67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</row>
    <row r="111" spans="1:67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</row>
    <row r="112" spans="1:67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</row>
    <row r="113" spans="1:67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</row>
    <row r="114" spans="1:67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</row>
    <row r="115" spans="1:67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</row>
    <row r="116" spans="1:67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</row>
    <row r="117" spans="1:67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</row>
    <row r="118" spans="1:67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</row>
    <row r="119" spans="1:67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</row>
    <row r="120" spans="1:67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</row>
    <row r="121" spans="1:67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</row>
    <row r="122" spans="1:67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</row>
    <row r="123" spans="1:67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</row>
    <row r="124" spans="1:67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</row>
    <row r="125" spans="1:67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</row>
    <row r="126" spans="1:67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</row>
    <row r="127" spans="1:67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</row>
    <row r="128" spans="1:67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</row>
    <row r="129" spans="1:67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</row>
    <row r="130" spans="1:67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</row>
    <row r="131" spans="1:67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</row>
    <row r="132" spans="1:67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</row>
    <row r="133" spans="1:67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</row>
    <row r="134" spans="1:67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</row>
    <row r="135" spans="1:67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</row>
    <row r="136" spans="1:67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</row>
    <row r="137" spans="1:67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</row>
    <row r="138" spans="1:67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</row>
    <row r="139" spans="1:67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</row>
    <row r="140" spans="1:67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</row>
    <row r="141" spans="1:67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</row>
    <row r="142" spans="1:67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</row>
    <row r="143" spans="1:67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</row>
    <row r="144" spans="1:67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</row>
    <row r="145" spans="1:67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</row>
    <row r="146" spans="1:67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</row>
    <row r="147" spans="1:67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</row>
    <row r="148" spans="1:67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</row>
    <row r="149" spans="1:67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</row>
    <row r="150" spans="1:67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</row>
    <row r="151" spans="1:67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</row>
    <row r="152" spans="1:67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</row>
    <row r="153" spans="1:67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</row>
    <row r="154" spans="1:67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</row>
    <row r="155" spans="1:67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</row>
    <row r="156" spans="1:67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</row>
    <row r="157" spans="1:67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</row>
    <row r="158" spans="1:67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</row>
    <row r="159" spans="1:67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</row>
    <row r="160" spans="1:67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</row>
    <row r="161" spans="1:67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</row>
    <row r="162" spans="1:67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</row>
    <row r="163" spans="1:67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</row>
    <row r="164" spans="1:67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</row>
    <row r="165" spans="1:67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</row>
    <row r="166" spans="1:67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</row>
    <row r="167" spans="1:67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</row>
    <row r="168" spans="1:67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</row>
    <row r="169" spans="1:67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</row>
    <row r="170" spans="1:67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</row>
    <row r="171" spans="1:67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</row>
    <row r="172" spans="1:67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</row>
    <row r="173" spans="1:67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</row>
    <row r="174" spans="1:67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</row>
    <row r="175" spans="1:67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</row>
    <row r="176" spans="1:67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</row>
    <row r="177" spans="1:1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</row>
    <row r="178" spans="1: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</row>
    <row r="184" spans="1:1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1:1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</row>
    <row r="191" spans="1: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</row>
    <row r="192" spans="1:1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3" spans="1:1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</row>
    <row r="194" spans="1:1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1:1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1:1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1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1:1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1:1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1:1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1:1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1: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1:1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spans="1:1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1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</row>
    <row r="213" spans="1:1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</row>
    <row r="215" spans="1:1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</row>
    <row r="216" spans="1:1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1:1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</row>
    <row r="218" spans="1:1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</row>
    <row r="219" spans="1:1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</row>
    <row r="220" spans="1:1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</row>
    <row r="221" spans="1:1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</row>
    <row r="222" spans="1:1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</row>
    <row r="223" spans="1:1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</row>
    <row r="224" spans="1:1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</row>
    <row r="225" spans="1:1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</row>
    <row r="226" spans="1:1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</row>
    <row r="227" spans="1:1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</row>
    <row r="228" spans="1:1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</row>
    <row r="229" spans="1:1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</row>
    <row r="230" spans="1:1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</row>
    <row r="231" spans="1:1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</row>
    <row r="232" spans="1:1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</row>
    <row r="233" spans="1:1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</row>
    <row r="234" spans="1:1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</row>
    <row r="235" spans="1:15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</row>
    <row r="236" spans="1:15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</row>
    <row r="237" spans="1:15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</row>
    <row r="238" spans="1:1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</row>
    <row r="239" spans="1:15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</row>
    <row r="240" spans="1:15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</row>
    <row r="241" spans="1:15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</row>
    <row r="242" spans="1:15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</row>
    <row r="243" spans="1:15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</row>
    <row r="244" spans="1:15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5" spans="1:15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</row>
    <row r="246" spans="1:15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</row>
    <row r="247" spans="1:15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</row>
    <row r="248" spans="1:1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</row>
    <row r="249" spans="1:15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</row>
    <row r="250" spans="1:15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</row>
    <row r="251" spans="1:15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</row>
    <row r="252" spans="1:1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</row>
    <row r="253" spans="1:15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</row>
    <row r="254" spans="1:15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</row>
    <row r="255" spans="1:15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</row>
    <row r="256" spans="1:15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</row>
    <row r="257" spans="1:15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</row>
    <row r="258" spans="1:15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</row>
    <row r="259" spans="1:15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</row>
    <row r="260" spans="1:15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</row>
    <row r="261" spans="1:15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</row>
    <row r="262" spans="1:1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</row>
    <row r="263" spans="1:15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</row>
    <row r="264" spans="1:15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</row>
    <row r="265" spans="1:1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</row>
    <row r="266" spans="1:15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</row>
    <row r="267" spans="1:1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</row>
    <row r="268" spans="1:15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</row>
    <row r="269" spans="1:15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</row>
    <row r="270" spans="1:15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</row>
    <row r="271" spans="1:15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</row>
    <row r="272" spans="1:15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</row>
    <row r="273" spans="1:15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</row>
    <row r="274" spans="1:15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</row>
    <row r="275" spans="1:1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</row>
    <row r="276" spans="1:1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</row>
    <row r="277" spans="1:15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</row>
    <row r="278" spans="1:15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</row>
    <row r="279" spans="1:15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</row>
    <row r="280" spans="1:15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</row>
    <row r="281" spans="1:15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</row>
  </sheetData>
  <mergeCells count="4">
    <mergeCell ref="B1:H1"/>
    <mergeCell ref="A3:A4"/>
    <mergeCell ref="B3:B4"/>
    <mergeCell ref="D3:D4"/>
  </mergeCells>
  <phoneticPr fontId="0" type="noConversion"/>
  <pageMargins left="0.43307086614173229" right="0.23622047244094491" top="0" bottom="0" header="0" footer="0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C24" sqref="C24"/>
    </sheetView>
  </sheetViews>
  <sheetFormatPr defaultRowHeight="12.75"/>
  <cols>
    <col min="1" max="1" width="8.28515625" customWidth="1"/>
    <col min="2" max="2" width="9.140625" customWidth="1"/>
    <col min="3" max="3" width="62.5703125" customWidth="1"/>
    <col min="4" max="4" width="43.28515625" customWidth="1"/>
    <col min="5" max="5" width="22.28515625" customWidth="1"/>
  </cols>
  <sheetData>
    <row r="1" spans="1:9">
      <c r="A1" s="370"/>
      <c r="B1" s="370"/>
      <c r="C1" s="370"/>
    </row>
    <row r="2" spans="1:9">
      <c r="A2" s="1"/>
    </row>
    <row r="3" spans="1:9">
      <c r="A3" s="11"/>
      <c r="B3" s="14"/>
      <c r="C3" s="15"/>
    </row>
    <row r="4" spans="1:9">
      <c r="A4" s="1"/>
      <c r="B4" s="16" t="s">
        <v>137</v>
      </c>
      <c r="C4" s="217" t="s">
        <v>270</v>
      </c>
      <c r="E4" t="s">
        <v>21</v>
      </c>
    </row>
    <row r="5" spans="1:9">
      <c r="A5" s="10" t="s">
        <v>138</v>
      </c>
      <c r="B5" s="14"/>
      <c r="C5" s="217" t="s">
        <v>314</v>
      </c>
    </row>
    <row r="6" spans="1:9">
      <c r="A6" s="1"/>
      <c r="B6" s="14"/>
      <c r="C6" s="13"/>
    </row>
    <row r="7" spans="1:9" ht="12.75" customHeight="1">
      <c r="B7" s="12" t="s">
        <v>315</v>
      </c>
      <c r="C7" s="13"/>
      <c r="D7" s="9"/>
      <c r="E7" s="9"/>
    </row>
    <row r="8" spans="1:9" ht="48" customHeight="1">
      <c r="C8" s="9"/>
      <c r="D8" s="9"/>
      <c r="E8" s="9"/>
      <c r="I8" s="1"/>
    </row>
    <row r="15" spans="1:9" ht="15.75">
      <c r="C15" s="34" t="s">
        <v>151</v>
      </c>
    </row>
    <row r="16" spans="1:9" ht="4.5" customHeight="1"/>
    <row r="17" spans="2:9" ht="18">
      <c r="C17" s="35" t="s">
        <v>316</v>
      </c>
      <c r="E17" s="4" t="s">
        <v>22</v>
      </c>
      <c r="I17" s="1"/>
    </row>
    <row r="18" spans="2:9">
      <c r="B18" s="1"/>
      <c r="C18" s="370"/>
      <c r="D18" s="370"/>
      <c r="E18" s="370"/>
    </row>
    <row r="19" spans="2:9" ht="19.5" customHeight="1">
      <c r="C19" s="7" t="s">
        <v>67</v>
      </c>
      <c r="D19" s="6"/>
      <c r="E19" s="6"/>
    </row>
    <row r="20" spans="2:9" ht="16.5" customHeight="1">
      <c r="B20" s="1"/>
      <c r="C20" s="6"/>
      <c r="D20" s="6"/>
      <c r="E20" s="6"/>
    </row>
    <row r="21" spans="2:9" ht="16.5" customHeight="1">
      <c r="B21" s="1"/>
      <c r="C21" s="6"/>
      <c r="D21" s="6"/>
      <c r="E21" s="6"/>
    </row>
    <row r="22" spans="2:9" ht="16.5" customHeight="1">
      <c r="B22" s="1"/>
      <c r="C22" s="6"/>
      <c r="D22" s="6"/>
      <c r="E22" s="6"/>
    </row>
    <row r="23" spans="2:9" ht="16.5" customHeight="1">
      <c r="B23" s="1"/>
      <c r="C23" s="6"/>
      <c r="D23" s="6"/>
      <c r="E23" s="6"/>
    </row>
    <row r="24" spans="2:9" ht="16.5" customHeight="1">
      <c r="B24" s="1"/>
      <c r="C24" s="6"/>
      <c r="D24" s="6"/>
      <c r="E24" s="6"/>
    </row>
    <row r="25" spans="2:9" ht="24.75" customHeight="1">
      <c r="B25" s="1"/>
      <c r="C25" s="369"/>
      <c r="D25" s="369"/>
      <c r="E25" s="2"/>
    </row>
    <row r="26" spans="2:9">
      <c r="B26" s="1"/>
      <c r="C26" s="1"/>
      <c r="D26" s="1"/>
      <c r="E26" s="1"/>
    </row>
    <row r="27" spans="2:9">
      <c r="B27" s="1"/>
      <c r="C27" s="1"/>
      <c r="D27" s="1"/>
      <c r="E27" s="1"/>
    </row>
    <row r="28" spans="2:9">
      <c r="B28" s="5"/>
      <c r="D28" s="5"/>
    </row>
    <row r="30" spans="2:9">
      <c r="D30" s="5"/>
    </row>
    <row r="32" spans="2:9">
      <c r="D32" s="5"/>
    </row>
    <row r="34" spans="3:3">
      <c r="C34" s="216" t="s">
        <v>43</v>
      </c>
    </row>
    <row r="37" spans="3:3">
      <c r="C37" s="216" t="s">
        <v>42</v>
      </c>
    </row>
  </sheetData>
  <mergeCells count="3">
    <mergeCell ref="C25:D25"/>
    <mergeCell ref="A1:C1"/>
    <mergeCell ref="C18:E18"/>
  </mergeCells>
  <phoneticPr fontId="0" type="noConversion"/>
  <pageMargins left="0.17" right="0.55118110236220474" top="0.98425196850393704" bottom="0.98425196850393704" header="0.51181102362204722" footer="0.51181102362204722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05F7-8972-4675-AB93-3E0871BB87C2}">
  <dimension ref="A1:F38"/>
  <sheetViews>
    <sheetView workbookViewId="0">
      <selection activeCell="D4" sqref="D4"/>
    </sheetView>
  </sheetViews>
  <sheetFormatPr defaultRowHeight="12.75"/>
  <cols>
    <col min="1" max="1" width="39.7109375" customWidth="1"/>
    <col min="2" max="2" width="17" customWidth="1"/>
    <col min="3" max="3" width="17.140625" customWidth="1"/>
    <col min="4" max="4" width="16.140625" customWidth="1"/>
    <col min="5" max="5" width="13.7109375" customWidth="1"/>
    <col min="6" max="6" width="11.28515625" customWidth="1"/>
  </cols>
  <sheetData>
    <row r="1" spans="1:6" ht="45" customHeight="1">
      <c r="A1" s="94" t="s">
        <v>226</v>
      </c>
      <c r="B1" s="94"/>
    </row>
    <row r="2" spans="1:6">
      <c r="A2" s="218" t="s">
        <v>227</v>
      </c>
    </row>
    <row r="3" spans="1:6" ht="38.25">
      <c r="A3" s="218" t="s">
        <v>228</v>
      </c>
      <c r="B3" s="219" t="s">
        <v>297</v>
      </c>
      <c r="C3" s="219" t="s">
        <v>295</v>
      </c>
      <c r="D3" s="219" t="s">
        <v>317</v>
      </c>
      <c r="E3" s="219" t="s">
        <v>229</v>
      </c>
      <c r="F3" s="219" t="s">
        <v>229</v>
      </c>
    </row>
    <row r="4" spans="1:6">
      <c r="A4" s="218">
        <v>1</v>
      </c>
      <c r="B4">
        <v>2</v>
      </c>
      <c r="C4">
        <v>4</v>
      </c>
      <c r="D4">
        <v>5</v>
      </c>
      <c r="E4" s="221" t="s">
        <v>230</v>
      </c>
      <c r="F4" s="221" t="s">
        <v>231</v>
      </c>
    </row>
    <row r="5" spans="1:6">
      <c r="A5" s="218" t="s">
        <v>232</v>
      </c>
      <c r="B5" s="55">
        <v>605833</v>
      </c>
      <c r="C5" s="55">
        <v>1149296.82</v>
      </c>
      <c r="D5" s="55">
        <v>487602.96</v>
      </c>
      <c r="E5">
        <f>+D5/B5*100</f>
        <v>80.484714434505875</v>
      </c>
      <c r="F5">
        <f>+D5/C5*100</f>
        <v>42.4261993520525</v>
      </c>
    </row>
    <row r="6" spans="1:6" ht="25.5">
      <c r="A6" s="218" t="s">
        <v>233</v>
      </c>
      <c r="B6">
        <v>0</v>
      </c>
      <c r="C6">
        <v>0</v>
      </c>
      <c r="D6">
        <v>0</v>
      </c>
      <c r="E6">
        <v>0</v>
      </c>
      <c r="F6">
        <v>0</v>
      </c>
    </row>
    <row r="7" spans="1:6">
      <c r="A7" s="218" t="s">
        <v>234</v>
      </c>
      <c r="B7" s="55">
        <v>605833</v>
      </c>
      <c r="C7" s="55">
        <v>1149296.82</v>
      </c>
      <c r="D7" s="55">
        <v>487602.96</v>
      </c>
      <c r="E7">
        <f>+D7/B7*100</f>
        <v>80.484714434505875</v>
      </c>
      <c r="F7">
        <f>+D7/C7*100</f>
        <v>42.4261993520525</v>
      </c>
    </row>
    <row r="8" spans="1:6">
      <c r="A8" s="218" t="s">
        <v>235</v>
      </c>
      <c r="B8" s="55">
        <v>444073.71</v>
      </c>
      <c r="C8" s="55">
        <v>1049976.06</v>
      </c>
      <c r="D8" s="55">
        <v>500568.7</v>
      </c>
      <c r="E8">
        <v>85.15</v>
      </c>
      <c r="F8">
        <v>82.27</v>
      </c>
    </row>
    <row r="9" spans="1:6" ht="25.5">
      <c r="A9" s="218" t="s">
        <v>236</v>
      </c>
      <c r="B9" s="55">
        <v>160544.12</v>
      </c>
      <c r="C9" s="55">
        <v>103762.2</v>
      </c>
      <c r="D9" s="55">
        <v>3747.1</v>
      </c>
      <c r="E9" s="55">
        <v>88388.35</v>
      </c>
      <c r="F9">
        <v>145.02000000000001</v>
      </c>
    </row>
    <row r="10" spans="1:6">
      <c r="A10" s="218" t="s">
        <v>237</v>
      </c>
      <c r="B10" s="55">
        <f>SUM(B8:B9)</f>
        <v>604617.83000000007</v>
      </c>
      <c r="C10" s="55">
        <f>SUM(C8:C9)</f>
        <v>1153738.26</v>
      </c>
      <c r="D10" s="55">
        <f>+D8+D9</f>
        <v>504315.8</v>
      </c>
      <c r="E10">
        <f>+D10/B10*100</f>
        <v>83.410672821210042</v>
      </c>
      <c r="F10">
        <f>+D10/C10*100</f>
        <v>43.711456704226833</v>
      </c>
    </row>
    <row r="11" spans="1:6">
      <c r="A11" s="218" t="s">
        <v>238</v>
      </c>
      <c r="B11" s="55">
        <f>SUM(B5-B10)</f>
        <v>1215.1699999999255</v>
      </c>
      <c r="C11" s="92">
        <v>-4441.4399999999996</v>
      </c>
      <c r="D11" s="55">
        <f>SUM(D5-D10)</f>
        <v>-16712.839999999967</v>
      </c>
      <c r="E11">
        <v>0</v>
      </c>
      <c r="F11">
        <v>0</v>
      </c>
    </row>
    <row r="12" spans="1:6" ht="27" customHeight="1">
      <c r="A12" s="218"/>
      <c r="C12" s="91"/>
    </row>
    <row r="13" spans="1:6">
      <c r="A13" s="218" t="s">
        <v>239</v>
      </c>
      <c r="C13" s="19"/>
    </row>
    <row r="14" spans="1:6" ht="38.25">
      <c r="A14" s="218" t="s">
        <v>228</v>
      </c>
      <c r="B14" s="220" t="s">
        <v>297</v>
      </c>
      <c r="C14" s="276" t="s">
        <v>296</v>
      </c>
      <c r="D14" s="219" t="s">
        <v>254</v>
      </c>
      <c r="E14" s="219" t="s">
        <v>229</v>
      </c>
      <c r="F14" s="219" t="s">
        <v>229</v>
      </c>
    </row>
    <row r="15" spans="1:6">
      <c r="A15" s="218">
        <v>1</v>
      </c>
      <c r="B15">
        <v>2</v>
      </c>
      <c r="C15" s="19">
        <v>4</v>
      </c>
      <c r="D15">
        <v>5</v>
      </c>
      <c r="E15" s="221" t="s">
        <v>230</v>
      </c>
      <c r="F15" s="221" t="s">
        <v>231</v>
      </c>
    </row>
    <row r="16" spans="1:6" ht="25.5">
      <c r="A16" s="218" t="s">
        <v>240</v>
      </c>
      <c r="C16" s="93"/>
      <c r="E16">
        <v>0</v>
      </c>
      <c r="F16">
        <v>0</v>
      </c>
    </row>
    <row r="17" spans="1:6" ht="25.5">
      <c r="A17" s="218" t="s">
        <v>241</v>
      </c>
      <c r="E17">
        <v>0</v>
      </c>
      <c r="F17">
        <v>0</v>
      </c>
    </row>
    <row r="18" spans="1:6">
      <c r="A18" s="218" t="s">
        <v>45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>
      <c r="A19" s="218"/>
    </row>
    <row r="20" spans="1:6" ht="25.5">
      <c r="A20" s="218" t="s">
        <v>242</v>
      </c>
    </row>
    <row r="21" spans="1:6" ht="25.5">
      <c r="A21" s="218" t="s">
        <v>243</v>
      </c>
      <c r="B21" s="55">
        <v>1215.17</v>
      </c>
      <c r="C21">
        <v>4441.4399999999996</v>
      </c>
      <c r="D21" s="55">
        <v>-16712.84</v>
      </c>
      <c r="E21">
        <v>33.14</v>
      </c>
      <c r="F21">
        <v>0</v>
      </c>
    </row>
    <row r="22" spans="1:6" ht="38.25">
      <c r="A22" s="218" t="s">
        <v>244</v>
      </c>
      <c r="B22" s="55">
        <v>17844.55</v>
      </c>
      <c r="C22">
        <v>17844.71</v>
      </c>
      <c r="D22" s="55">
        <v>7876.37</v>
      </c>
      <c r="E22">
        <v>33.14</v>
      </c>
      <c r="F22">
        <v>0</v>
      </c>
    </row>
    <row r="23" spans="1:6">
      <c r="A23" s="218"/>
    </row>
    <row r="24" spans="1:6" ht="38.25">
      <c r="A24" s="218" t="s">
        <v>245</v>
      </c>
    </row>
    <row r="25" spans="1:6" ht="25.5">
      <c r="A25" s="218" t="s">
        <v>246</v>
      </c>
      <c r="B25" s="55">
        <v>19059.72</v>
      </c>
      <c r="C25" s="55">
        <v>13403.27</v>
      </c>
      <c r="D25" s="55">
        <f>SUM(D21+D22)</f>
        <v>-8836.4700000000012</v>
      </c>
      <c r="E25">
        <v>33.14</v>
      </c>
      <c r="F25">
        <v>100</v>
      </c>
    </row>
    <row r="26" spans="1:6" ht="38.25" customHeight="1">
      <c r="A26" s="218"/>
    </row>
    <row r="27" spans="1:6">
      <c r="A27" s="218" t="s">
        <v>247</v>
      </c>
    </row>
    <row r="28" spans="1:6" ht="38.25">
      <c r="A28" s="218" t="s">
        <v>228</v>
      </c>
      <c r="B28" s="220" t="s">
        <v>294</v>
      </c>
      <c r="C28" s="220" t="s">
        <v>298</v>
      </c>
      <c r="D28" s="220" t="s">
        <v>299</v>
      </c>
      <c r="E28" s="219" t="s">
        <v>229</v>
      </c>
      <c r="F28" s="219" t="s">
        <v>229</v>
      </c>
    </row>
    <row r="29" spans="1:6" ht="22.5" customHeight="1">
      <c r="A29" s="218">
        <v>1</v>
      </c>
      <c r="B29">
        <v>2</v>
      </c>
      <c r="C29">
        <v>4</v>
      </c>
      <c r="D29">
        <v>5</v>
      </c>
      <c r="E29" s="221" t="s">
        <v>230</v>
      </c>
      <c r="F29" s="221" t="s">
        <v>231</v>
      </c>
    </row>
    <row r="30" spans="1:6">
      <c r="A30" s="218" t="s">
        <v>248</v>
      </c>
      <c r="B30" s="55">
        <v>605833</v>
      </c>
      <c r="C30" s="55">
        <v>1149296.82</v>
      </c>
      <c r="D30" s="55">
        <v>487602.96</v>
      </c>
      <c r="E30">
        <f>+D30/B30*100</f>
        <v>80.484714434505875</v>
      </c>
      <c r="F30">
        <f>+D30/C30*100</f>
        <v>42.4261993520525</v>
      </c>
    </row>
    <row r="31" spans="1:6">
      <c r="A31" s="218" t="s">
        <v>249</v>
      </c>
      <c r="B31" s="55">
        <v>17844.55</v>
      </c>
      <c r="C31">
        <v>17844.71</v>
      </c>
      <c r="D31" s="55">
        <v>7876.37</v>
      </c>
      <c r="E31">
        <v>33.14</v>
      </c>
      <c r="F31">
        <v>0</v>
      </c>
    </row>
    <row r="32" spans="1:6" ht="25.5">
      <c r="A32" s="218" t="s">
        <v>44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>
      <c r="A33" s="218" t="s">
        <v>250</v>
      </c>
      <c r="B33" s="55">
        <f>SUM(B30:B31)</f>
        <v>623677.55000000005</v>
      </c>
      <c r="C33" s="55">
        <f>SUM(C30:C31)</f>
        <v>1167141.53</v>
      </c>
      <c r="D33" s="55">
        <f>SUM(D30:D31)</f>
        <v>495479.33</v>
      </c>
      <c r="E33">
        <f>+D33/B33*100</f>
        <v>79.444791623491966</v>
      </c>
      <c r="F33">
        <f>+D33/C33*100</f>
        <v>42.45237764780763</v>
      </c>
    </row>
    <row r="34" spans="1:6">
      <c r="A34" s="218" t="s">
        <v>251</v>
      </c>
      <c r="B34" s="55">
        <v>604617.82999999996</v>
      </c>
      <c r="C34" s="55">
        <v>1153738.26</v>
      </c>
      <c r="D34" s="55">
        <v>504315.8</v>
      </c>
      <c r="E34">
        <f>+D34/B34*100</f>
        <v>83.410672821210056</v>
      </c>
      <c r="F34">
        <f>+D34/C34*100</f>
        <v>43.711456704226833</v>
      </c>
    </row>
    <row r="35" spans="1:6" ht="25.5">
      <c r="A35" s="218" t="s">
        <v>252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>
      <c r="A36" s="218" t="s">
        <v>253</v>
      </c>
      <c r="B36" s="55">
        <v>604617.82999999996</v>
      </c>
      <c r="C36" s="55">
        <v>1153738.26</v>
      </c>
      <c r="D36" s="55">
        <v>504315.8</v>
      </c>
      <c r="E36">
        <f>+D36/B36*100</f>
        <v>83.410672821210056</v>
      </c>
      <c r="F36">
        <f>+D36/C36*100</f>
        <v>43.711456704226833</v>
      </c>
    </row>
    <row r="37" spans="1:6">
      <c r="A37" s="218"/>
    </row>
    <row r="38" spans="1:6">
      <c r="A38" s="218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8"/>
  <sheetViews>
    <sheetView tabSelected="1" zoomScale="130" zoomScaleNormal="130" workbookViewId="0">
      <selection activeCell="H4" sqref="H4"/>
    </sheetView>
  </sheetViews>
  <sheetFormatPr defaultRowHeight="12.75"/>
  <cols>
    <col min="1" max="1" width="9.85546875" customWidth="1"/>
    <col min="2" max="2" width="5.7109375" customWidth="1"/>
    <col min="3" max="3" width="47.42578125" customWidth="1"/>
    <col min="4" max="4" width="18.28515625" customWidth="1"/>
    <col min="5" max="5" width="18.5703125" customWidth="1"/>
    <col min="6" max="6" width="14.42578125" customWidth="1"/>
    <col min="7" max="7" width="20.5703125" customWidth="1"/>
    <col min="8" max="8" width="9.42578125" customWidth="1"/>
    <col min="9" max="9" width="14.42578125" customWidth="1"/>
    <col min="10" max="10" width="11.7109375" bestFit="1" customWidth="1"/>
  </cols>
  <sheetData>
    <row r="1" spans="1:17" ht="20.25" customHeight="1" thickBot="1">
      <c r="A1" s="18"/>
      <c r="C1" s="3" t="s">
        <v>15</v>
      </c>
    </row>
    <row r="2" spans="1:17" ht="23.25" customHeight="1" thickBot="1">
      <c r="A2" s="373" t="s">
        <v>14</v>
      </c>
      <c r="B2" s="374"/>
      <c r="C2" s="374"/>
      <c r="D2" s="58"/>
      <c r="E2" s="58"/>
      <c r="F2" s="58"/>
      <c r="G2" s="58"/>
      <c r="H2" s="59"/>
    </row>
    <row r="3" spans="1:17" ht="57" customHeight="1" thickBot="1">
      <c r="A3" s="229" t="s">
        <v>25</v>
      </c>
      <c r="B3" s="248" t="s">
        <v>0</v>
      </c>
      <c r="C3" s="249" t="s">
        <v>152</v>
      </c>
      <c r="D3" s="230" t="s">
        <v>310</v>
      </c>
      <c r="E3" s="64" t="s">
        <v>311</v>
      </c>
      <c r="F3" s="64" t="s">
        <v>305</v>
      </c>
      <c r="G3" s="222" t="s">
        <v>312</v>
      </c>
      <c r="H3" s="57" t="s">
        <v>313</v>
      </c>
    </row>
    <row r="4" spans="1:17" ht="38.25" customHeight="1">
      <c r="A4" s="117" t="s">
        <v>24</v>
      </c>
      <c r="B4" s="375" t="s">
        <v>29</v>
      </c>
      <c r="C4" s="376"/>
      <c r="D4" s="231">
        <f>SUM(D5+D29+D59+D82)</f>
        <v>447897.70999999996</v>
      </c>
      <c r="E4" s="63">
        <f>SUM(E5+E29+E59+E82)</f>
        <v>1017674.35</v>
      </c>
      <c r="F4" s="63">
        <f>SUM(F5+F29+F59+F82)</f>
        <v>477988.84999999992</v>
      </c>
      <c r="G4" s="78">
        <f>SUM(F4/D4)*100</f>
        <v>106.71830628470951</v>
      </c>
      <c r="H4" s="78">
        <f>SUM(F4/E4)*100</f>
        <v>46.968742997207301</v>
      </c>
      <c r="I4" s="24"/>
      <c r="J4" s="24"/>
      <c r="K4" s="24"/>
    </row>
    <row r="5" spans="1:17" ht="20.100000000000001" customHeight="1">
      <c r="A5" s="253" t="s">
        <v>103</v>
      </c>
      <c r="B5" s="377" t="s">
        <v>32</v>
      </c>
      <c r="C5" s="378"/>
      <c r="D5" s="232">
        <f>SUM(D6)</f>
        <v>362235.73</v>
      </c>
      <c r="E5" s="65">
        <f>SUM(E6)</f>
        <v>916052.82</v>
      </c>
      <c r="F5" s="65">
        <f>SUM(F6)</f>
        <v>412437.52999999997</v>
      </c>
      <c r="G5" s="78">
        <f t="shared" ref="G5:G67" si="0">SUM(F5/D5)*100</f>
        <v>113.85887582100199</v>
      </c>
      <c r="H5" s="78">
        <f t="shared" ref="H5:H67" si="1">SUM(F5/E5)*100</f>
        <v>45.023335008127589</v>
      </c>
      <c r="I5" s="24"/>
      <c r="J5" s="24"/>
      <c r="K5" s="24"/>
    </row>
    <row r="6" spans="1:17" ht="20.100000000000001" customHeight="1">
      <c r="A6" s="118" t="s">
        <v>63</v>
      </c>
      <c r="B6" s="371" t="s">
        <v>75</v>
      </c>
      <c r="C6" s="372"/>
      <c r="D6" s="232">
        <f>SUM(D8+D16+D23+D26)</f>
        <v>362235.73</v>
      </c>
      <c r="E6" s="65">
        <f>SUM(E7)</f>
        <v>916052.82</v>
      </c>
      <c r="F6" s="65">
        <f>SUM(F7)</f>
        <v>412437.52999999997</v>
      </c>
      <c r="G6" s="78">
        <f t="shared" si="0"/>
        <v>113.85887582100199</v>
      </c>
      <c r="H6" s="78">
        <f t="shared" si="1"/>
        <v>45.023335008127589</v>
      </c>
      <c r="I6" s="24"/>
      <c r="J6" s="24"/>
      <c r="K6" s="24"/>
    </row>
    <row r="7" spans="1:17" ht="20.100000000000001" customHeight="1">
      <c r="A7" s="25"/>
      <c r="B7" s="33">
        <v>3</v>
      </c>
      <c r="C7" s="141" t="s">
        <v>3</v>
      </c>
      <c r="D7" s="233">
        <f>SUM(D8+D16+D23)</f>
        <v>362036.64999999997</v>
      </c>
      <c r="E7" s="66">
        <f>SUM(E8+E16)</f>
        <v>916052.82</v>
      </c>
      <c r="F7" s="66">
        <f>SUM(F8+F16+F23)</f>
        <v>412437.52999999997</v>
      </c>
      <c r="G7" s="78">
        <f t="shared" si="0"/>
        <v>113.92148557335287</v>
      </c>
      <c r="H7" s="78">
        <f t="shared" si="1"/>
        <v>45.023335008127589</v>
      </c>
      <c r="I7" s="24"/>
      <c r="J7" s="24"/>
      <c r="K7" s="24"/>
      <c r="Q7" s="1"/>
    </row>
    <row r="8" spans="1:17" ht="20.100000000000001" customHeight="1">
      <c r="A8" s="119"/>
      <c r="B8" s="142">
        <v>31</v>
      </c>
      <c r="C8" s="143" t="s">
        <v>4</v>
      </c>
      <c r="D8" s="233">
        <f>SUM(D9+D11+D13)</f>
        <v>360174.25</v>
      </c>
      <c r="E8" s="66">
        <f>SUM(E9+E11+E13)</f>
        <v>902780.53999999992</v>
      </c>
      <c r="F8" s="66">
        <f>SUM(F9+F11+F13)</f>
        <v>410577.18999999994</v>
      </c>
      <c r="G8" s="78">
        <f t="shared" si="0"/>
        <v>113.99404316105328</v>
      </c>
      <c r="H8" s="78">
        <f t="shared" si="1"/>
        <v>45.479180355394014</v>
      </c>
      <c r="I8" s="24"/>
      <c r="J8" s="24"/>
      <c r="K8" s="24"/>
      <c r="Q8" s="1"/>
    </row>
    <row r="9" spans="1:17" ht="20.100000000000001" customHeight="1">
      <c r="A9" s="53"/>
      <c r="B9" s="33">
        <v>311</v>
      </c>
      <c r="C9" s="141" t="s">
        <v>5</v>
      </c>
      <c r="D9" s="244">
        <f>SUM(D10)</f>
        <v>241663.03</v>
      </c>
      <c r="E9" s="66">
        <f>SUM(E10)</f>
        <v>637069.48</v>
      </c>
      <c r="F9" s="66">
        <f>SUM(F10)</f>
        <v>270904.67</v>
      </c>
      <c r="G9" s="78">
        <f t="shared" si="0"/>
        <v>112.1001710522292</v>
      </c>
      <c r="H9" s="78">
        <f t="shared" si="1"/>
        <v>42.523567445108185</v>
      </c>
      <c r="I9" s="24"/>
      <c r="J9" s="24"/>
      <c r="K9" s="24"/>
    </row>
    <row r="10" spans="1:17" ht="20.100000000000001" customHeight="1">
      <c r="A10" s="53"/>
      <c r="B10" s="33">
        <v>3111</v>
      </c>
      <c r="C10" s="141" t="s">
        <v>166</v>
      </c>
      <c r="D10" s="244">
        <v>241663.03</v>
      </c>
      <c r="E10" s="66">
        <v>637069.48</v>
      </c>
      <c r="F10" s="66">
        <v>270904.67</v>
      </c>
      <c r="G10" s="78">
        <f t="shared" si="0"/>
        <v>112.1001710522292</v>
      </c>
      <c r="H10" s="78">
        <f t="shared" si="1"/>
        <v>42.523567445108185</v>
      </c>
      <c r="I10" s="24"/>
      <c r="J10" s="24"/>
      <c r="K10" s="24"/>
    </row>
    <row r="11" spans="1:17" ht="20.100000000000001" customHeight="1">
      <c r="A11" s="53"/>
      <c r="B11" s="33">
        <v>312</v>
      </c>
      <c r="C11" s="141" t="s">
        <v>16</v>
      </c>
      <c r="D11" s="244">
        <f>SUM(D12)</f>
        <v>8205.7199999999993</v>
      </c>
      <c r="E11" s="66">
        <f>SUM(E12)</f>
        <v>33180.699999999997</v>
      </c>
      <c r="F11" s="66">
        <f>SUM(F12)</f>
        <v>16072.1</v>
      </c>
      <c r="G11" s="78">
        <f t="shared" si="0"/>
        <v>195.86459201630083</v>
      </c>
      <c r="H11" s="78">
        <f t="shared" si="1"/>
        <v>48.43809805097542</v>
      </c>
      <c r="I11" s="24"/>
    </row>
    <row r="12" spans="1:17" ht="20.100000000000001" customHeight="1">
      <c r="A12" s="53"/>
      <c r="B12" s="33">
        <v>3121</v>
      </c>
      <c r="C12" s="141" t="s">
        <v>141</v>
      </c>
      <c r="D12" s="244">
        <v>8205.7199999999993</v>
      </c>
      <c r="E12" s="66">
        <v>33180.699999999997</v>
      </c>
      <c r="F12" s="66">
        <v>16072.1</v>
      </c>
      <c r="G12" s="78">
        <f t="shared" si="0"/>
        <v>195.86459201630083</v>
      </c>
      <c r="H12" s="78">
        <f t="shared" si="1"/>
        <v>48.43809805097542</v>
      </c>
      <c r="I12" s="24"/>
    </row>
    <row r="13" spans="1:17" ht="20.100000000000001" customHeight="1">
      <c r="A13" s="53"/>
      <c r="B13" s="33">
        <v>313</v>
      </c>
      <c r="C13" s="141" t="s">
        <v>6</v>
      </c>
      <c r="D13" s="244">
        <f>SUM(D14:D15)</f>
        <v>110305.5</v>
      </c>
      <c r="E13" s="66">
        <f>SUM(E14:E15)</f>
        <v>232530.36</v>
      </c>
      <c r="F13" s="66">
        <f>SUM(F14:F15)</f>
        <v>123600.42000000001</v>
      </c>
      <c r="G13" s="78">
        <f t="shared" si="0"/>
        <v>112.05281694929083</v>
      </c>
      <c r="H13" s="78">
        <f t="shared" si="1"/>
        <v>53.154530014919352</v>
      </c>
      <c r="I13" s="24"/>
    </row>
    <row r="14" spans="1:17" ht="20.100000000000001" customHeight="1">
      <c r="A14" s="53"/>
      <c r="B14" s="126">
        <v>3131</v>
      </c>
      <c r="C14" s="141" t="s">
        <v>167</v>
      </c>
      <c r="D14" s="244">
        <v>60443.199999999997</v>
      </c>
      <c r="E14" s="66">
        <v>0</v>
      </c>
      <c r="F14" s="66">
        <v>67726.350000000006</v>
      </c>
      <c r="G14" s="78">
        <f t="shared" si="0"/>
        <v>112.04957712364667</v>
      </c>
      <c r="H14" s="78">
        <v>0</v>
      </c>
      <c r="I14" s="24"/>
    </row>
    <row r="15" spans="1:17" ht="20.100000000000001" customHeight="1">
      <c r="A15" s="53"/>
      <c r="B15" s="126">
        <v>3132</v>
      </c>
      <c r="C15" s="141" t="s">
        <v>167</v>
      </c>
      <c r="D15" s="244">
        <v>49862.3</v>
      </c>
      <c r="E15" s="66">
        <v>232530.36</v>
      </c>
      <c r="F15" s="66">
        <v>55874.07</v>
      </c>
      <c r="G15" s="78">
        <f t="shared" si="0"/>
        <v>112.05674427372985</v>
      </c>
      <c r="H15" s="78">
        <f t="shared" si="1"/>
        <v>24.028720378706677</v>
      </c>
      <c r="I15" s="24"/>
    </row>
    <row r="16" spans="1:17" ht="20.100000000000001" customHeight="1">
      <c r="A16" s="53"/>
      <c r="B16" s="144">
        <v>32</v>
      </c>
      <c r="C16" s="143" t="s">
        <v>17</v>
      </c>
      <c r="D16" s="233">
        <f>SUM(D17+D19+D21)</f>
        <v>1543.97</v>
      </c>
      <c r="E16" s="66">
        <f>SUM(E17)</f>
        <v>13272.28</v>
      </c>
      <c r="F16" s="66">
        <f>SUM(F17+F19+F21)</f>
        <v>1860.3400000000001</v>
      </c>
      <c r="G16" s="78">
        <f t="shared" si="0"/>
        <v>120.49068310912779</v>
      </c>
      <c r="H16" s="78">
        <f t="shared" si="1"/>
        <v>14.016732618660848</v>
      </c>
      <c r="I16" s="24"/>
    </row>
    <row r="17" spans="1:15" ht="20.100000000000001" customHeight="1">
      <c r="A17" s="53"/>
      <c r="B17" s="126">
        <v>321</v>
      </c>
      <c r="C17" s="145" t="s">
        <v>20</v>
      </c>
      <c r="D17" s="233">
        <v>0</v>
      </c>
      <c r="E17" s="66">
        <f>SUM(E18)</f>
        <v>13272.28</v>
      </c>
      <c r="F17" s="66">
        <v>0</v>
      </c>
      <c r="G17" s="78">
        <v>0</v>
      </c>
      <c r="H17" s="78">
        <f t="shared" si="1"/>
        <v>0</v>
      </c>
      <c r="I17" s="43"/>
      <c r="J17" s="43"/>
      <c r="K17" s="43"/>
    </row>
    <row r="18" spans="1:15" ht="20.100000000000001" customHeight="1">
      <c r="A18" s="53"/>
      <c r="B18" s="126">
        <v>3212</v>
      </c>
      <c r="C18" s="145" t="s">
        <v>168</v>
      </c>
      <c r="D18" s="233">
        <v>0</v>
      </c>
      <c r="E18" s="66">
        <v>13272.28</v>
      </c>
      <c r="F18" s="66">
        <v>0</v>
      </c>
      <c r="G18" s="78">
        <v>0</v>
      </c>
      <c r="H18" s="78">
        <f t="shared" si="1"/>
        <v>0</v>
      </c>
      <c r="I18" s="43"/>
      <c r="J18" s="43"/>
      <c r="K18" s="43"/>
    </row>
    <row r="19" spans="1:15" ht="20.100000000000001" customHeight="1">
      <c r="A19" s="53"/>
      <c r="B19" s="126">
        <v>323</v>
      </c>
      <c r="C19" s="145" t="s">
        <v>129</v>
      </c>
      <c r="D19" s="233">
        <f>SUM(D20)</f>
        <v>775.84</v>
      </c>
      <c r="E19" s="66">
        <v>0</v>
      </c>
      <c r="F19" s="66">
        <f>SUM(F20)</f>
        <v>1035.9100000000001</v>
      </c>
      <c r="G19" s="78">
        <f t="shared" si="0"/>
        <v>133.52108682202518</v>
      </c>
      <c r="H19" s="78">
        <v>0</v>
      </c>
      <c r="I19" s="43"/>
      <c r="J19" s="43"/>
      <c r="K19" s="43"/>
    </row>
    <row r="20" spans="1:15" ht="20.100000000000001" customHeight="1">
      <c r="A20" s="53"/>
      <c r="B20" s="126">
        <v>3237</v>
      </c>
      <c r="C20" s="145" t="s">
        <v>169</v>
      </c>
      <c r="D20" s="233">
        <v>775.84</v>
      </c>
      <c r="E20" s="66">
        <v>0</v>
      </c>
      <c r="F20" s="66">
        <v>1035.9100000000001</v>
      </c>
      <c r="G20" s="78">
        <f t="shared" si="0"/>
        <v>133.52108682202518</v>
      </c>
      <c r="H20" s="78">
        <v>0</v>
      </c>
      <c r="I20" s="43"/>
      <c r="J20" s="43"/>
      <c r="K20" s="43"/>
    </row>
    <row r="21" spans="1:15" ht="20.100000000000001" customHeight="1">
      <c r="A21" s="53"/>
      <c r="B21" s="126">
        <v>329</v>
      </c>
      <c r="C21" s="141" t="s">
        <v>127</v>
      </c>
      <c r="D21" s="233">
        <f>SUM(D22)</f>
        <v>768.13</v>
      </c>
      <c r="E21" s="66">
        <v>0</v>
      </c>
      <c r="F21" s="66">
        <f>SUM(F22)</f>
        <v>824.43</v>
      </c>
      <c r="G21" s="78">
        <f t="shared" si="0"/>
        <v>107.32948849804069</v>
      </c>
      <c r="H21" s="78">
        <v>0</v>
      </c>
      <c r="I21" s="44"/>
      <c r="J21" s="44"/>
      <c r="K21" s="44"/>
      <c r="L21" s="45"/>
      <c r="M21" s="45"/>
      <c r="N21" s="45"/>
      <c r="O21" s="46"/>
    </row>
    <row r="22" spans="1:15" ht="20.100000000000001" customHeight="1">
      <c r="A22" s="53"/>
      <c r="B22" s="126">
        <v>3295</v>
      </c>
      <c r="C22" s="146" t="s">
        <v>127</v>
      </c>
      <c r="D22" s="233">
        <v>768.13</v>
      </c>
      <c r="E22" s="66">
        <v>0</v>
      </c>
      <c r="F22" s="66">
        <v>824.43</v>
      </c>
      <c r="G22" s="78">
        <f t="shared" si="0"/>
        <v>107.32948849804069</v>
      </c>
      <c r="H22" s="78">
        <v>0</v>
      </c>
      <c r="I22" s="44"/>
      <c r="J22" s="44"/>
      <c r="K22" s="44"/>
      <c r="L22" s="45"/>
      <c r="M22" s="45"/>
      <c r="N22" s="45"/>
      <c r="O22" s="46"/>
    </row>
    <row r="23" spans="1:15" ht="20.100000000000001" customHeight="1">
      <c r="A23" s="53"/>
      <c r="B23" s="144">
        <v>34</v>
      </c>
      <c r="C23" s="147" t="s">
        <v>115</v>
      </c>
      <c r="D23" s="233">
        <f>SUM(D24+D27)</f>
        <v>318.43</v>
      </c>
      <c r="E23" s="66">
        <v>0</v>
      </c>
      <c r="F23" s="66">
        <v>0</v>
      </c>
      <c r="G23" s="78">
        <f t="shared" si="0"/>
        <v>0</v>
      </c>
      <c r="H23" s="78">
        <v>0</v>
      </c>
      <c r="I23" s="44"/>
      <c r="J23" s="44"/>
      <c r="K23" s="44"/>
      <c r="L23" s="45"/>
      <c r="M23" s="45"/>
      <c r="N23" s="45"/>
      <c r="O23" s="46"/>
    </row>
    <row r="24" spans="1:15" ht="20.100000000000001" customHeight="1">
      <c r="A24" s="53"/>
      <c r="B24" s="126">
        <v>343</v>
      </c>
      <c r="C24" s="148" t="s">
        <v>128</v>
      </c>
      <c r="D24" s="233">
        <f>SUM(D25)</f>
        <v>119.35</v>
      </c>
      <c r="E24" s="66">
        <v>0</v>
      </c>
      <c r="F24" s="66">
        <v>0</v>
      </c>
      <c r="G24" s="78">
        <f t="shared" si="0"/>
        <v>0</v>
      </c>
      <c r="H24" s="78">
        <v>0</v>
      </c>
      <c r="I24" s="44"/>
      <c r="J24" s="44"/>
      <c r="K24" s="44"/>
      <c r="L24" s="45"/>
      <c r="M24" s="45"/>
      <c r="N24" s="45"/>
      <c r="O24" s="46"/>
    </row>
    <row r="25" spans="1:15" ht="20.100000000000001" customHeight="1">
      <c r="A25" s="53"/>
      <c r="B25" s="126">
        <v>3433</v>
      </c>
      <c r="C25" s="148" t="s">
        <v>170</v>
      </c>
      <c r="D25" s="233">
        <v>119.35</v>
      </c>
      <c r="E25" s="66">
        <v>0</v>
      </c>
      <c r="F25" s="66">
        <v>0</v>
      </c>
      <c r="G25" s="78">
        <f t="shared" si="0"/>
        <v>0</v>
      </c>
      <c r="H25" s="78">
        <v>0</v>
      </c>
      <c r="I25" s="44"/>
      <c r="J25" s="44"/>
      <c r="K25" s="44"/>
      <c r="L25" s="45"/>
      <c r="M25" s="45"/>
      <c r="N25" s="45"/>
      <c r="O25" s="46"/>
    </row>
    <row r="26" spans="1:15" ht="20.100000000000001" customHeight="1">
      <c r="A26" s="53"/>
      <c r="B26" s="126">
        <v>38</v>
      </c>
      <c r="C26" s="148" t="s">
        <v>116</v>
      </c>
      <c r="D26" s="233">
        <f>SUM(D27)</f>
        <v>199.08</v>
      </c>
      <c r="E26" s="66">
        <v>0</v>
      </c>
      <c r="F26" s="66">
        <v>0</v>
      </c>
      <c r="G26" s="78">
        <f t="shared" si="0"/>
        <v>0</v>
      </c>
      <c r="H26" s="78">
        <v>0</v>
      </c>
      <c r="I26" s="44"/>
      <c r="J26" s="44"/>
      <c r="K26" s="44"/>
      <c r="L26" s="45"/>
      <c r="M26" s="45"/>
      <c r="N26" s="45"/>
      <c r="O26" s="46"/>
    </row>
    <row r="27" spans="1:15" ht="20.100000000000001" customHeight="1">
      <c r="A27" s="53"/>
      <c r="B27" s="126">
        <v>383</v>
      </c>
      <c r="C27" s="148" t="s">
        <v>117</v>
      </c>
      <c r="D27" s="233">
        <f>SUM(D28)</f>
        <v>199.08</v>
      </c>
      <c r="E27" s="66">
        <v>0</v>
      </c>
      <c r="F27" s="66">
        <v>0</v>
      </c>
      <c r="G27" s="78">
        <f t="shared" si="0"/>
        <v>0</v>
      </c>
      <c r="H27" s="78">
        <v>0</v>
      </c>
      <c r="I27" s="44"/>
      <c r="J27" s="44"/>
      <c r="K27" s="44"/>
      <c r="L27" s="45"/>
      <c r="M27" s="45"/>
      <c r="N27" s="45"/>
      <c r="O27" s="46"/>
    </row>
    <row r="28" spans="1:15" ht="20.100000000000001" customHeight="1">
      <c r="A28" s="53"/>
      <c r="B28" s="126">
        <v>3831</v>
      </c>
      <c r="C28" s="148" t="s">
        <v>171</v>
      </c>
      <c r="D28" s="233">
        <v>199.08</v>
      </c>
      <c r="E28" s="66">
        <v>0</v>
      </c>
      <c r="F28" s="66">
        <v>0</v>
      </c>
      <c r="G28" s="78">
        <f t="shared" si="0"/>
        <v>0</v>
      </c>
      <c r="H28" s="78">
        <v>0</v>
      </c>
      <c r="I28" s="44"/>
      <c r="J28" s="44"/>
      <c r="K28" s="44"/>
      <c r="L28" s="45"/>
      <c r="M28" s="45"/>
      <c r="N28" s="45"/>
      <c r="O28" s="46"/>
    </row>
    <row r="29" spans="1:15" ht="20.100000000000001" customHeight="1">
      <c r="A29" s="251" t="s">
        <v>26</v>
      </c>
      <c r="B29" s="379" t="s">
        <v>27</v>
      </c>
      <c r="C29" s="380"/>
      <c r="D29" s="232">
        <f t="shared" ref="D29:F30" si="2">SUM(D30)</f>
        <v>10775.960000000001</v>
      </c>
      <c r="E29" s="65">
        <f t="shared" si="2"/>
        <v>21432</v>
      </c>
      <c r="F29" s="65">
        <f t="shared" si="2"/>
        <v>10517.1</v>
      </c>
      <c r="G29" s="78">
        <f t="shared" si="0"/>
        <v>97.597801031184233</v>
      </c>
      <c r="H29" s="78">
        <f t="shared" si="1"/>
        <v>49.071948488241887</v>
      </c>
      <c r="I29" s="42"/>
    </row>
    <row r="30" spans="1:15" ht="19.5" customHeight="1">
      <c r="A30" s="120" t="s">
        <v>74</v>
      </c>
      <c r="B30" s="371" t="s">
        <v>76</v>
      </c>
      <c r="C30" s="372"/>
      <c r="D30" s="232">
        <f t="shared" si="2"/>
        <v>10775.960000000001</v>
      </c>
      <c r="E30" s="65">
        <f t="shared" si="2"/>
        <v>21432</v>
      </c>
      <c r="F30" s="65">
        <f t="shared" si="2"/>
        <v>10517.1</v>
      </c>
      <c r="G30" s="78">
        <f t="shared" si="0"/>
        <v>97.597801031184233</v>
      </c>
      <c r="H30" s="78">
        <f t="shared" si="1"/>
        <v>49.071948488241887</v>
      </c>
      <c r="I30" s="85"/>
      <c r="J30" s="24"/>
    </row>
    <row r="31" spans="1:15" ht="20.100000000000001" customHeight="1">
      <c r="A31" s="119"/>
      <c r="B31" s="33">
        <v>3</v>
      </c>
      <c r="C31" s="141" t="s">
        <v>3</v>
      </c>
      <c r="D31" s="236">
        <f>SUM(D32+D56)</f>
        <v>10775.960000000001</v>
      </c>
      <c r="E31" s="67">
        <f>SUM(E32+E56)</f>
        <v>21432</v>
      </c>
      <c r="F31" s="67">
        <f>SUM(F32+F56)</f>
        <v>10517.1</v>
      </c>
      <c r="G31" s="78">
        <f t="shared" si="0"/>
        <v>97.597801031184233</v>
      </c>
      <c r="H31" s="78">
        <f t="shared" si="1"/>
        <v>49.071948488241887</v>
      </c>
    </row>
    <row r="32" spans="1:15" ht="20.100000000000001" customHeight="1">
      <c r="A32" s="53"/>
      <c r="B32" s="33">
        <v>32</v>
      </c>
      <c r="C32" s="141" t="s">
        <v>7</v>
      </c>
      <c r="D32" s="236">
        <f>SUM(D33+D36+D42+D52)</f>
        <v>10432.76</v>
      </c>
      <c r="E32" s="67">
        <f>SUM(E33+E36+E42+E52)</f>
        <v>20967.47</v>
      </c>
      <c r="F32" s="67">
        <f>SUM(F33+F36+F42+F52)</f>
        <v>10155.43</v>
      </c>
      <c r="G32" s="78">
        <f t="shared" si="0"/>
        <v>97.341738907058158</v>
      </c>
      <c r="H32" s="78">
        <f t="shared" si="1"/>
        <v>48.434217385311626</v>
      </c>
      <c r="I32" s="24"/>
    </row>
    <row r="33" spans="1:9" ht="20.100000000000001" customHeight="1">
      <c r="A33" s="53"/>
      <c r="B33" s="33">
        <v>321</v>
      </c>
      <c r="C33" s="95" t="s">
        <v>8</v>
      </c>
      <c r="D33" s="236">
        <f>SUM(D34:D35)</f>
        <v>629.37</v>
      </c>
      <c r="E33" s="67">
        <f>SUM(E34:E35)</f>
        <v>1194.51</v>
      </c>
      <c r="F33" s="67">
        <f>SUM(F34:F35)</f>
        <v>1026.56</v>
      </c>
      <c r="G33" s="78">
        <f t="shared" si="0"/>
        <v>163.10914088691865</v>
      </c>
      <c r="H33" s="78">
        <f t="shared" si="1"/>
        <v>85.939841441260427</v>
      </c>
      <c r="I33" s="55"/>
    </row>
    <row r="34" spans="1:9" ht="20.100000000000001" customHeight="1">
      <c r="A34" s="53"/>
      <c r="B34" s="33">
        <v>3211</v>
      </c>
      <c r="C34" s="149" t="s">
        <v>172</v>
      </c>
      <c r="D34" s="236">
        <v>629.37</v>
      </c>
      <c r="E34" s="67">
        <v>929.06</v>
      </c>
      <c r="F34" s="67">
        <v>929.06</v>
      </c>
      <c r="G34" s="78">
        <f t="shared" si="0"/>
        <v>147.61745872856983</v>
      </c>
      <c r="H34" s="78">
        <f t="shared" si="1"/>
        <v>100</v>
      </c>
      <c r="I34" s="55"/>
    </row>
    <row r="35" spans="1:9" ht="20.100000000000001" customHeight="1">
      <c r="A35" s="53"/>
      <c r="B35" s="33">
        <v>3213</v>
      </c>
      <c r="C35" s="150" t="s">
        <v>173</v>
      </c>
      <c r="D35" s="236">
        <v>0</v>
      </c>
      <c r="E35" s="67">
        <v>265.45</v>
      </c>
      <c r="F35" s="67">
        <v>97.5</v>
      </c>
      <c r="G35" s="78">
        <v>0</v>
      </c>
      <c r="H35" s="78">
        <f t="shared" si="1"/>
        <v>36.73008099453758</v>
      </c>
      <c r="I35" s="55"/>
    </row>
    <row r="36" spans="1:9" ht="20.100000000000001" customHeight="1">
      <c r="A36" s="53"/>
      <c r="B36" s="33">
        <v>322</v>
      </c>
      <c r="C36" s="141" t="s">
        <v>12</v>
      </c>
      <c r="D36" s="236">
        <f>SUM(D37:D41)</f>
        <v>2583.81</v>
      </c>
      <c r="E36" s="67">
        <f>SUM(E37:E41)</f>
        <v>5972.5199999999995</v>
      </c>
      <c r="F36" s="67">
        <f>SUM(F37:F41)</f>
        <v>3572.62</v>
      </c>
      <c r="G36" s="78">
        <f t="shared" si="0"/>
        <v>138.26945479737287</v>
      </c>
      <c r="H36" s="78">
        <f t="shared" si="1"/>
        <v>59.817631418563685</v>
      </c>
      <c r="I36" s="55"/>
    </row>
    <row r="37" spans="1:9" ht="20.100000000000001" customHeight="1">
      <c r="A37" s="53"/>
      <c r="B37" s="33">
        <v>3221</v>
      </c>
      <c r="C37" s="141" t="s">
        <v>174</v>
      </c>
      <c r="D37" s="236">
        <v>1841.41</v>
      </c>
      <c r="E37" s="67">
        <v>3318.07</v>
      </c>
      <c r="F37" s="67">
        <v>2674.31</v>
      </c>
      <c r="G37" s="78">
        <f t="shared" si="0"/>
        <v>145.23164314302625</v>
      </c>
      <c r="H37" s="78">
        <f t="shared" si="1"/>
        <v>80.598359889936006</v>
      </c>
      <c r="I37" s="55"/>
    </row>
    <row r="38" spans="1:9" ht="20.100000000000001" customHeight="1">
      <c r="A38" s="53"/>
      <c r="B38" s="33">
        <v>3222</v>
      </c>
      <c r="C38" s="141" t="s">
        <v>175</v>
      </c>
      <c r="D38" s="236">
        <v>313.62</v>
      </c>
      <c r="E38" s="67">
        <v>663.61</v>
      </c>
      <c r="F38" s="67">
        <v>285.20999999999998</v>
      </c>
      <c r="G38" s="78">
        <f t="shared" si="0"/>
        <v>90.941266500860905</v>
      </c>
      <c r="H38" s="78">
        <f t="shared" si="1"/>
        <v>42.978556682388749</v>
      </c>
      <c r="I38" s="55"/>
    </row>
    <row r="39" spans="1:9" ht="20.100000000000001" customHeight="1">
      <c r="A39" s="53"/>
      <c r="B39" s="33">
        <v>3224</v>
      </c>
      <c r="C39" s="141" t="s">
        <v>176</v>
      </c>
      <c r="D39" s="236">
        <v>69.83</v>
      </c>
      <c r="E39" s="67">
        <v>1061.78</v>
      </c>
      <c r="F39" s="67">
        <v>561.76</v>
      </c>
      <c r="G39" s="78">
        <f t="shared" si="0"/>
        <v>804.46799369898315</v>
      </c>
      <c r="H39" s="78">
        <f t="shared" si="1"/>
        <v>52.907381943528797</v>
      </c>
      <c r="I39" s="55"/>
    </row>
    <row r="40" spans="1:9" ht="20.100000000000001" customHeight="1">
      <c r="A40" s="53"/>
      <c r="B40" s="33">
        <v>3225</v>
      </c>
      <c r="C40" s="141" t="s">
        <v>177</v>
      </c>
      <c r="D40" s="236">
        <v>210.47</v>
      </c>
      <c r="E40" s="67">
        <v>663.61</v>
      </c>
      <c r="F40" s="67">
        <v>0</v>
      </c>
      <c r="G40" s="78">
        <f t="shared" si="0"/>
        <v>0</v>
      </c>
      <c r="H40" s="78">
        <f t="shared" si="1"/>
        <v>0</v>
      </c>
      <c r="I40" s="55"/>
    </row>
    <row r="41" spans="1:9" ht="20.100000000000001" customHeight="1">
      <c r="A41" s="53"/>
      <c r="B41" s="33">
        <v>3227</v>
      </c>
      <c r="C41" s="141" t="s">
        <v>178</v>
      </c>
      <c r="D41" s="236">
        <v>148.47999999999999</v>
      </c>
      <c r="E41" s="67">
        <v>265.45</v>
      </c>
      <c r="F41" s="67">
        <v>51.34</v>
      </c>
      <c r="G41" s="78">
        <f t="shared" si="0"/>
        <v>34.57704741379311</v>
      </c>
      <c r="H41" s="78">
        <f t="shared" si="1"/>
        <v>19.34074213599548</v>
      </c>
      <c r="I41" s="55"/>
    </row>
    <row r="42" spans="1:9" ht="20.100000000000001" customHeight="1">
      <c r="A42" s="53"/>
      <c r="B42" s="33">
        <v>323</v>
      </c>
      <c r="C42" s="141" t="s">
        <v>9</v>
      </c>
      <c r="D42" s="236">
        <f>SUM(D43:D51)</f>
        <v>6440.8</v>
      </c>
      <c r="E42" s="67">
        <f>SUM(E43:E51)</f>
        <v>12771.83</v>
      </c>
      <c r="F42" s="67">
        <f>SUM(F43:F51)</f>
        <v>5394.7300000000005</v>
      </c>
      <c r="G42" s="78">
        <f t="shared" si="0"/>
        <v>83.758694572102854</v>
      </c>
      <c r="H42" s="78">
        <f t="shared" si="1"/>
        <v>42.239287557068963</v>
      </c>
      <c r="I42" s="60"/>
    </row>
    <row r="43" spans="1:9" ht="20.100000000000001" customHeight="1">
      <c r="A43" s="53"/>
      <c r="B43" s="33">
        <v>3231</v>
      </c>
      <c r="C43" s="141" t="s">
        <v>179</v>
      </c>
      <c r="D43" s="236">
        <v>658.11</v>
      </c>
      <c r="E43" s="67">
        <v>1984.13</v>
      </c>
      <c r="F43" s="67">
        <v>1225.3800000000001</v>
      </c>
      <c r="G43" s="78">
        <f t="shared" si="0"/>
        <v>186.19683639513153</v>
      </c>
      <c r="H43" s="78">
        <f t="shared" si="1"/>
        <v>61.75905812623165</v>
      </c>
      <c r="I43" s="60"/>
    </row>
    <row r="44" spans="1:9" ht="20.100000000000001" customHeight="1">
      <c r="A44" s="53"/>
      <c r="B44" s="33">
        <v>3232</v>
      </c>
      <c r="C44" s="141" t="s">
        <v>180</v>
      </c>
      <c r="D44" s="236">
        <v>412.67</v>
      </c>
      <c r="E44" s="67">
        <v>2654.46</v>
      </c>
      <c r="F44" s="67">
        <v>631.25</v>
      </c>
      <c r="G44" s="78">
        <f t="shared" si="0"/>
        <v>152.96726197688224</v>
      </c>
      <c r="H44" s="78">
        <f t="shared" si="1"/>
        <v>23.780731297514372</v>
      </c>
      <c r="I44" s="60"/>
    </row>
    <row r="45" spans="1:9" ht="20.100000000000001" customHeight="1">
      <c r="A45" s="53"/>
      <c r="B45" s="33">
        <v>3233</v>
      </c>
      <c r="C45" s="141" t="s">
        <v>181</v>
      </c>
      <c r="D45" s="236">
        <v>0</v>
      </c>
      <c r="E45" s="67">
        <v>132.72</v>
      </c>
      <c r="F45" s="67">
        <v>131.22</v>
      </c>
      <c r="G45" s="78">
        <v>0</v>
      </c>
      <c r="H45" s="78">
        <f t="shared" si="1"/>
        <v>98.869801084990954</v>
      </c>
      <c r="I45" s="60"/>
    </row>
    <row r="46" spans="1:9" ht="20.100000000000001" customHeight="1">
      <c r="A46" s="53"/>
      <c r="B46" s="33">
        <v>3234</v>
      </c>
      <c r="C46" s="141" t="s">
        <v>182</v>
      </c>
      <c r="D46" s="236">
        <v>3183.18</v>
      </c>
      <c r="E46" s="67">
        <v>3981.68</v>
      </c>
      <c r="F46" s="67">
        <v>1605.25</v>
      </c>
      <c r="G46" s="78">
        <f t="shared" si="0"/>
        <v>50.429130617809868</v>
      </c>
      <c r="H46" s="78">
        <f t="shared" si="1"/>
        <v>40.315896807377797</v>
      </c>
      <c r="I46" s="60"/>
    </row>
    <row r="47" spans="1:9" ht="20.100000000000001" customHeight="1">
      <c r="A47" s="53"/>
      <c r="B47" s="33">
        <v>3235</v>
      </c>
      <c r="C47" s="141" t="s">
        <v>183</v>
      </c>
      <c r="D47" s="236">
        <v>1143.3</v>
      </c>
      <c r="E47" s="67">
        <v>1858.12</v>
      </c>
      <c r="F47" s="67">
        <v>796.32</v>
      </c>
      <c r="G47" s="78">
        <f t="shared" si="0"/>
        <v>69.651010233534521</v>
      </c>
      <c r="H47" s="78">
        <f t="shared" si="1"/>
        <v>42.856220265644851</v>
      </c>
      <c r="I47" s="60"/>
    </row>
    <row r="48" spans="1:9" ht="20.100000000000001" customHeight="1">
      <c r="A48" s="53"/>
      <c r="B48" s="33">
        <v>3236</v>
      </c>
      <c r="C48" s="141" t="s">
        <v>184</v>
      </c>
      <c r="D48" s="236">
        <v>0</v>
      </c>
      <c r="E48" s="67">
        <v>199.08</v>
      </c>
      <c r="F48" s="67">
        <v>66.38</v>
      </c>
      <c r="G48" s="78">
        <v>0</v>
      </c>
      <c r="H48" s="78">
        <f t="shared" si="1"/>
        <v>33.343379545911191</v>
      </c>
      <c r="I48" s="60"/>
    </row>
    <row r="49" spans="1:9" ht="20.100000000000001" customHeight="1">
      <c r="A49" s="53"/>
      <c r="B49" s="33">
        <v>3237</v>
      </c>
      <c r="C49" s="141" t="s">
        <v>185</v>
      </c>
      <c r="D49" s="236">
        <v>497.71</v>
      </c>
      <c r="E49" s="67">
        <v>398.17</v>
      </c>
      <c r="F49" s="67">
        <v>398.17</v>
      </c>
      <c r="G49" s="78">
        <f t="shared" si="0"/>
        <v>80.000401840429163</v>
      </c>
      <c r="H49" s="78">
        <f t="shared" si="1"/>
        <v>100</v>
      </c>
      <c r="I49" s="60"/>
    </row>
    <row r="50" spans="1:9" ht="20.100000000000001" customHeight="1">
      <c r="A50" s="53"/>
      <c r="B50" s="33">
        <v>3238</v>
      </c>
      <c r="C50" s="141" t="s">
        <v>186</v>
      </c>
      <c r="D50" s="236">
        <v>456.24</v>
      </c>
      <c r="E50" s="67">
        <v>1205.1199999999999</v>
      </c>
      <c r="F50" s="67">
        <v>517.96</v>
      </c>
      <c r="G50" s="78">
        <f t="shared" si="0"/>
        <v>113.52796773627915</v>
      </c>
      <c r="H50" s="78">
        <f t="shared" si="1"/>
        <v>42.979952203929905</v>
      </c>
      <c r="I50" s="60"/>
    </row>
    <row r="51" spans="1:9" ht="20.100000000000001" customHeight="1">
      <c r="A51" s="53"/>
      <c r="B51" s="33">
        <v>3239</v>
      </c>
      <c r="C51" s="141" t="s">
        <v>129</v>
      </c>
      <c r="D51" s="236">
        <v>89.59</v>
      </c>
      <c r="E51" s="67">
        <v>358.35</v>
      </c>
      <c r="F51" s="67">
        <v>22.8</v>
      </c>
      <c r="G51" s="78">
        <f t="shared" si="0"/>
        <v>25.449268891617365</v>
      </c>
      <c r="H51" s="78">
        <f t="shared" si="1"/>
        <v>6.3624947676852246</v>
      </c>
      <c r="I51" s="60"/>
    </row>
    <row r="52" spans="1:9" ht="20.100000000000001" customHeight="1">
      <c r="A52" s="53"/>
      <c r="B52" s="33">
        <v>329</v>
      </c>
      <c r="C52" s="141" t="s">
        <v>10</v>
      </c>
      <c r="D52" s="236">
        <f>SUM(D53:D55)</f>
        <v>778.78</v>
      </c>
      <c r="E52" s="67">
        <f>SUM(E53:E55)</f>
        <v>1028.6100000000001</v>
      </c>
      <c r="F52" s="67">
        <f>SUM(F53:F55)</f>
        <v>161.51999999999998</v>
      </c>
      <c r="G52" s="78">
        <f t="shared" si="0"/>
        <v>20.740132001335422</v>
      </c>
      <c r="H52" s="78">
        <f t="shared" si="1"/>
        <v>15.702744480415316</v>
      </c>
      <c r="I52" s="61"/>
    </row>
    <row r="53" spans="1:9" ht="20.100000000000001" customHeight="1">
      <c r="A53" s="53"/>
      <c r="B53" s="33">
        <v>3294</v>
      </c>
      <c r="C53" s="141" t="s">
        <v>187</v>
      </c>
      <c r="D53" s="236">
        <v>99.54</v>
      </c>
      <c r="E53" s="67">
        <v>66.36</v>
      </c>
      <c r="F53" s="67">
        <v>35</v>
      </c>
      <c r="G53" s="78">
        <f t="shared" si="0"/>
        <v>35.161744022503512</v>
      </c>
      <c r="H53" s="78">
        <f t="shared" si="1"/>
        <v>52.742616033755276</v>
      </c>
      <c r="I53" s="61"/>
    </row>
    <row r="54" spans="1:9" ht="20.100000000000001" customHeight="1">
      <c r="A54" s="53"/>
      <c r="B54" s="33">
        <v>3295</v>
      </c>
      <c r="C54" s="141" t="s">
        <v>127</v>
      </c>
      <c r="D54" s="236">
        <v>0</v>
      </c>
      <c r="E54" s="67">
        <v>33.18</v>
      </c>
      <c r="F54" s="67">
        <v>18.95</v>
      </c>
      <c r="G54" s="78">
        <v>0</v>
      </c>
      <c r="H54" s="78">
        <f t="shared" si="1"/>
        <v>57.112718505123574</v>
      </c>
      <c r="I54" s="61"/>
    </row>
    <row r="55" spans="1:9" ht="20.100000000000001" customHeight="1">
      <c r="A55" s="53"/>
      <c r="B55" s="33">
        <v>3299</v>
      </c>
      <c r="C55" s="141" t="s">
        <v>188</v>
      </c>
      <c r="D55" s="236">
        <v>679.24</v>
      </c>
      <c r="E55" s="67">
        <v>929.07</v>
      </c>
      <c r="F55" s="67">
        <v>107.57</v>
      </c>
      <c r="G55" s="78">
        <f t="shared" si="0"/>
        <v>15.836817619692598</v>
      </c>
      <c r="H55" s="78">
        <f t="shared" si="1"/>
        <v>11.578244911578244</v>
      </c>
      <c r="I55" s="61"/>
    </row>
    <row r="56" spans="1:9" ht="20.100000000000001" customHeight="1">
      <c r="A56" s="53"/>
      <c r="B56" s="33">
        <v>34</v>
      </c>
      <c r="C56" s="141" t="s">
        <v>11</v>
      </c>
      <c r="D56" s="236">
        <f t="shared" ref="D56:F57" si="3">SUM(D57)</f>
        <v>343.2</v>
      </c>
      <c r="E56" s="67">
        <f t="shared" si="3"/>
        <v>464.53</v>
      </c>
      <c r="F56" s="67">
        <f t="shared" si="3"/>
        <v>361.67</v>
      </c>
      <c r="G56" s="78">
        <f t="shared" si="0"/>
        <v>105.38170163170165</v>
      </c>
      <c r="H56" s="78">
        <f t="shared" si="1"/>
        <v>77.857188986717759</v>
      </c>
      <c r="I56" s="55"/>
    </row>
    <row r="57" spans="1:9" ht="20.100000000000001" customHeight="1">
      <c r="A57" s="53"/>
      <c r="B57" s="33">
        <v>343</v>
      </c>
      <c r="C57" s="141" t="s">
        <v>31</v>
      </c>
      <c r="D57" s="236">
        <f t="shared" si="3"/>
        <v>343.2</v>
      </c>
      <c r="E57" s="67">
        <f t="shared" si="3"/>
        <v>464.53</v>
      </c>
      <c r="F57" s="67">
        <f t="shared" si="3"/>
        <v>361.67</v>
      </c>
      <c r="G57" s="78">
        <f t="shared" si="0"/>
        <v>105.38170163170165</v>
      </c>
      <c r="H57" s="78">
        <f t="shared" si="1"/>
        <v>77.857188986717759</v>
      </c>
      <c r="I57" s="55"/>
    </row>
    <row r="58" spans="1:9" ht="20.100000000000001" customHeight="1">
      <c r="A58" s="53"/>
      <c r="B58" s="126">
        <v>3431</v>
      </c>
      <c r="C58" s="151" t="s">
        <v>189</v>
      </c>
      <c r="D58" s="236">
        <v>343.2</v>
      </c>
      <c r="E58" s="67">
        <v>464.53</v>
      </c>
      <c r="F58" s="67">
        <v>361.67</v>
      </c>
      <c r="G58" s="78">
        <f t="shared" si="0"/>
        <v>105.38170163170165</v>
      </c>
      <c r="H58" s="78">
        <f t="shared" si="1"/>
        <v>77.857188986717759</v>
      </c>
      <c r="I58" s="55"/>
    </row>
    <row r="59" spans="1:9" ht="20.100000000000001" customHeight="1">
      <c r="A59" s="253" t="s">
        <v>28</v>
      </c>
      <c r="B59" s="152" t="s">
        <v>81</v>
      </c>
      <c r="C59" s="153"/>
      <c r="D59" s="232">
        <f>SUM(D60)</f>
        <v>69754.28</v>
      </c>
      <c r="E59" s="65">
        <f>SUM(E60)</f>
        <v>60348.800000000003</v>
      </c>
      <c r="F59" s="65">
        <f>SUM(F60)</f>
        <v>34019.230000000003</v>
      </c>
      <c r="G59" s="78">
        <f t="shared" si="0"/>
        <v>48.770096974694603</v>
      </c>
      <c r="H59" s="78">
        <f t="shared" si="1"/>
        <v>56.371013176732596</v>
      </c>
      <c r="I59" s="55"/>
    </row>
    <row r="60" spans="1:9" ht="20.100000000000001" customHeight="1">
      <c r="A60" s="118" t="s">
        <v>74</v>
      </c>
      <c r="B60" s="371" t="s">
        <v>76</v>
      </c>
      <c r="C60" s="372"/>
      <c r="D60" s="232">
        <f>SUM(D61+D78)</f>
        <v>69754.28</v>
      </c>
      <c r="E60" s="65">
        <f>SUM(E61)</f>
        <v>60348.800000000003</v>
      </c>
      <c r="F60" s="65">
        <f>SUM(F61)</f>
        <v>34019.230000000003</v>
      </c>
      <c r="G60" s="78">
        <f t="shared" si="0"/>
        <v>48.770096974694603</v>
      </c>
      <c r="H60" s="78">
        <f t="shared" si="1"/>
        <v>56.371013176732596</v>
      </c>
      <c r="I60" s="55"/>
    </row>
    <row r="61" spans="1:9" ht="20.100000000000001" customHeight="1">
      <c r="A61" s="121"/>
      <c r="B61" s="33">
        <v>3</v>
      </c>
      <c r="C61" s="141" t="s">
        <v>3</v>
      </c>
      <c r="D61" s="234">
        <f>SUM(D62)</f>
        <v>63259.16</v>
      </c>
      <c r="E61" s="67">
        <f>SUM(E62)</f>
        <v>60348.800000000003</v>
      </c>
      <c r="F61" s="67">
        <f>SUM(F62)</f>
        <v>34019.230000000003</v>
      </c>
      <c r="G61" s="78">
        <f t="shared" si="0"/>
        <v>53.777555693120171</v>
      </c>
      <c r="H61" s="78">
        <f t="shared" si="1"/>
        <v>56.371013176732596</v>
      </c>
      <c r="I61" s="55"/>
    </row>
    <row r="62" spans="1:9" ht="20.100000000000001" customHeight="1">
      <c r="A62" s="122"/>
      <c r="B62" s="33">
        <v>32</v>
      </c>
      <c r="C62" s="141" t="s">
        <v>17</v>
      </c>
      <c r="D62" s="235">
        <f>SUM(D63+D65+D67+D74)</f>
        <v>63259.16</v>
      </c>
      <c r="E62" s="68">
        <f>SUM(E63+E65+E67+E74)</f>
        <v>60348.800000000003</v>
      </c>
      <c r="F62" s="68">
        <f>SUM(F63+F65+F67+F74)</f>
        <v>34019.230000000003</v>
      </c>
      <c r="G62" s="78">
        <f t="shared" si="0"/>
        <v>53.777555693120171</v>
      </c>
      <c r="H62" s="78">
        <f t="shared" si="1"/>
        <v>56.371013176732596</v>
      </c>
      <c r="I62" s="26"/>
    </row>
    <row r="63" spans="1:9" ht="20.100000000000001" customHeight="1">
      <c r="A63" s="123"/>
      <c r="B63" s="154">
        <v>321</v>
      </c>
      <c r="C63" s="155" t="s">
        <v>20</v>
      </c>
      <c r="D63" s="235">
        <f>SUM(D64)</f>
        <v>19456.7</v>
      </c>
      <c r="E63" s="68">
        <f>SUM(E64)</f>
        <v>35218.79</v>
      </c>
      <c r="F63" s="68">
        <f>SUM(F64)</f>
        <v>23674.04</v>
      </c>
      <c r="G63" s="78">
        <f t="shared" si="0"/>
        <v>121.67551537516638</v>
      </c>
      <c r="H63" s="78">
        <f t="shared" si="1"/>
        <v>67.21991300666491</v>
      </c>
      <c r="I63" s="24"/>
    </row>
    <row r="64" spans="1:9" ht="20.100000000000001" customHeight="1">
      <c r="A64" s="123"/>
      <c r="B64" s="154">
        <v>3212</v>
      </c>
      <c r="C64" s="145" t="s">
        <v>168</v>
      </c>
      <c r="D64" s="235">
        <v>19456.7</v>
      </c>
      <c r="E64" s="68">
        <v>35218.79</v>
      </c>
      <c r="F64" s="68">
        <v>23674.04</v>
      </c>
      <c r="G64" s="78">
        <f t="shared" si="0"/>
        <v>121.67551537516638</v>
      </c>
      <c r="H64" s="78">
        <f t="shared" si="1"/>
        <v>67.21991300666491</v>
      </c>
      <c r="I64" s="24"/>
    </row>
    <row r="65" spans="1:9" ht="20.100000000000001" customHeight="1">
      <c r="A65" s="122"/>
      <c r="B65" s="33">
        <v>322</v>
      </c>
      <c r="C65" s="141" t="s">
        <v>19</v>
      </c>
      <c r="D65" s="235">
        <f>SUM(D66)</f>
        <v>40476.6</v>
      </c>
      <c r="E65" s="68">
        <f>SUM(E66)</f>
        <v>19112.080000000002</v>
      </c>
      <c r="F65" s="68">
        <f>SUM(F66)</f>
        <v>8624.76</v>
      </c>
      <c r="G65" s="78">
        <f t="shared" si="0"/>
        <v>21.308015001259989</v>
      </c>
      <c r="H65" s="78">
        <f t="shared" si="1"/>
        <v>45.127270291878226</v>
      </c>
      <c r="I65" s="24"/>
    </row>
    <row r="66" spans="1:9" ht="20.100000000000001" customHeight="1">
      <c r="A66" s="82"/>
      <c r="B66" s="33">
        <v>3223</v>
      </c>
      <c r="C66" s="141" t="s">
        <v>190</v>
      </c>
      <c r="D66" s="235">
        <v>40476.6</v>
      </c>
      <c r="E66" s="68">
        <v>19112.080000000002</v>
      </c>
      <c r="F66" s="68">
        <v>8624.76</v>
      </c>
      <c r="G66" s="78">
        <f t="shared" si="0"/>
        <v>21.308015001259989</v>
      </c>
      <c r="H66" s="78">
        <f t="shared" si="1"/>
        <v>45.127270291878226</v>
      </c>
      <c r="I66" s="24"/>
    </row>
    <row r="67" spans="1:9" ht="20.100000000000001" customHeight="1">
      <c r="A67" s="32"/>
      <c r="B67" s="33">
        <v>323</v>
      </c>
      <c r="C67" s="141" t="s">
        <v>18</v>
      </c>
      <c r="D67" s="235">
        <f>SUM(D68:D73)</f>
        <v>2665.17</v>
      </c>
      <c r="E67" s="68">
        <f>SUM(E68:E73)</f>
        <v>4027.08</v>
      </c>
      <c r="F67" s="68">
        <f>SUM(F68:F73)</f>
        <v>820.02</v>
      </c>
      <c r="G67" s="78">
        <f t="shared" si="0"/>
        <v>30.768018550411419</v>
      </c>
      <c r="H67" s="78">
        <f t="shared" si="1"/>
        <v>20.362644894067163</v>
      </c>
      <c r="I67" s="24"/>
    </row>
    <row r="68" spans="1:9" ht="20.100000000000001" customHeight="1">
      <c r="A68" s="32"/>
      <c r="B68" s="126">
        <v>3231</v>
      </c>
      <c r="C68" s="141" t="s">
        <v>192</v>
      </c>
      <c r="D68" s="235">
        <v>0</v>
      </c>
      <c r="E68" s="68">
        <v>0</v>
      </c>
      <c r="F68" s="68">
        <v>0</v>
      </c>
      <c r="G68" s="78">
        <v>0</v>
      </c>
      <c r="H68" s="78">
        <v>0</v>
      </c>
      <c r="I68" s="24"/>
    </row>
    <row r="69" spans="1:9" ht="20.100000000000001" customHeight="1">
      <c r="A69" s="32"/>
      <c r="B69" s="126">
        <v>3232</v>
      </c>
      <c r="C69" s="141" t="s">
        <v>223</v>
      </c>
      <c r="D69" s="235">
        <v>595.59</v>
      </c>
      <c r="E69" s="68">
        <v>0</v>
      </c>
      <c r="F69" s="68">
        <v>0</v>
      </c>
      <c r="G69" s="78">
        <f t="shared" ref="G69:G124" si="4">SUM(F69/D69)*100</f>
        <v>0</v>
      </c>
      <c r="H69" s="78">
        <v>0</v>
      </c>
      <c r="I69" s="24"/>
    </row>
    <row r="70" spans="1:9" ht="20.100000000000001" customHeight="1">
      <c r="A70" s="32"/>
      <c r="B70" s="126">
        <v>3234</v>
      </c>
      <c r="C70" s="141" t="s">
        <v>182</v>
      </c>
      <c r="D70" s="235">
        <v>1316.91</v>
      </c>
      <c r="E70" s="68">
        <v>0</v>
      </c>
      <c r="F70" s="68">
        <v>0</v>
      </c>
      <c r="G70" s="78">
        <f t="shared" si="4"/>
        <v>0</v>
      </c>
      <c r="H70" s="78">
        <v>0</v>
      </c>
      <c r="I70" s="24"/>
    </row>
    <row r="71" spans="1:9" ht="20.100000000000001" customHeight="1">
      <c r="A71" s="32"/>
      <c r="B71" s="126">
        <v>3235</v>
      </c>
      <c r="C71" s="141" t="s">
        <v>183</v>
      </c>
      <c r="D71" s="235">
        <v>739.4</v>
      </c>
      <c r="E71" s="68">
        <v>1478.8</v>
      </c>
      <c r="F71" s="68">
        <v>820.02</v>
      </c>
      <c r="G71" s="78">
        <f t="shared" si="4"/>
        <v>110.90343521774413</v>
      </c>
      <c r="H71" s="78">
        <f t="shared" ref="H71:H132" si="5">SUM(F71/E71)*100</f>
        <v>55.451717608872066</v>
      </c>
      <c r="I71" s="24"/>
    </row>
    <row r="72" spans="1:9" ht="20.100000000000001" customHeight="1">
      <c r="A72" s="32"/>
      <c r="B72" s="126">
        <v>3236</v>
      </c>
      <c r="C72" s="141" t="s">
        <v>184</v>
      </c>
      <c r="D72" s="235">
        <v>13.27</v>
      </c>
      <c r="E72" s="68">
        <v>2548.2800000000002</v>
      </c>
      <c r="F72" s="68">
        <v>0</v>
      </c>
      <c r="G72" s="78">
        <f t="shared" si="4"/>
        <v>0</v>
      </c>
      <c r="H72" s="78">
        <f t="shared" si="5"/>
        <v>0</v>
      </c>
      <c r="I72" s="24"/>
    </row>
    <row r="73" spans="1:9" ht="20.100000000000001" customHeight="1">
      <c r="A73" s="32"/>
      <c r="B73" s="126">
        <v>3239</v>
      </c>
      <c r="C73" s="141" t="s">
        <v>129</v>
      </c>
      <c r="D73" s="235">
        <v>0</v>
      </c>
      <c r="E73" s="68">
        <v>0</v>
      </c>
      <c r="F73" s="68">
        <v>0</v>
      </c>
      <c r="G73" s="78">
        <v>0</v>
      </c>
      <c r="H73" s="78">
        <v>0</v>
      </c>
      <c r="I73" s="24"/>
    </row>
    <row r="74" spans="1:9" ht="20.100000000000001" customHeight="1">
      <c r="A74" s="124"/>
      <c r="B74" s="156">
        <v>329</v>
      </c>
      <c r="C74" s="141" t="s">
        <v>10</v>
      </c>
      <c r="D74" s="235">
        <f>SUM(D75)</f>
        <v>660.69</v>
      </c>
      <c r="E74" s="68">
        <f>SUM(E75)</f>
        <v>1990.85</v>
      </c>
      <c r="F74" s="68">
        <f>SUM(F75:F76)</f>
        <v>900.41</v>
      </c>
      <c r="G74" s="78">
        <f t="shared" si="4"/>
        <v>136.28327960162858</v>
      </c>
      <c r="H74" s="78">
        <f t="shared" si="5"/>
        <v>45.227415425571991</v>
      </c>
      <c r="I74" s="24"/>
    </row>
    <row r="75" spans="1:9" ht="20.100000000000001" customHeight="1">
      <c r="A75" s="124"/>
      <c r="B75" s="156">
        <v>3292</v>
      </c>
      <c r="C75" s="141" t="s">
        <v>191</v>
      </c>
      <c r="D75" s="235">
        <v>660.69</v>
      </c>
      <c r="E75" s="68">
        <v>1990.85</v>
      </c>
      <c r="F75" s="68">
        <v>741.14</v>
      </c>
      <c r="G75" s="78">
        <f t="shared" si="4"/>
        <v>112.17666379088527</v>
      </c>
      <c r="H75" s="78">
        <f t="shared" si="5"/>
        <v>37.227314965969313</v>
      </c>
      <c r="I75" s="24"/>
    </row>
    <row r="76" spans="1:9" ht="20.100000000000001" customHeight="1">
      <c r="A76" s="124"/>
      <c r="B76" s="156">
        <v>3295</v>
      </c>
      <c r="C76" s="145" t="s">
        <v>288</v>
      </c>
      <c r="D76" s="235">
        <v>0</v>
      </c>
      <c r="E76" s="68">
        <v>0</v>
      </c>
      <c r="F76" s="68">
        <v>159.27000000000001</v>
      </c>
      <c r="G76" s="78">
        <v>0</v>
      </c>
      <c r="H76" s="78">
        <v>0</v>
      </c>
      <c r="I76" s="24"/>
    </row>
    <row r="77" spans="1:9" ht="20.100000000000001" customHeight="1">
      <c r="A77" s="124"/>
      <c r="B77" s="156">
        <v>3299</v>
      </c>
      <c r="C77" s="145" t="s">
        <v>129</v>
      </c>
      <c r="D77" s="235">
        <v>0</v>
      </c>
      <c r="E77" s="68">
        <v>0</v>
      </c>
      <c r="F77" s="68">
        <v>748.22</v>
      </c>
      <c r="G77" s="78">
        <v>0</v>
      </c>
      <c r="H77" s="78">
        <v>0</v>
      </c>
      <c r="I77" s="24"/>
    </row>
    <row r="78" spans="1:9" ht="20.100000000000001" customHeight="1">
      <c r="A78" s="124"/>
      <c r="B78" s="156">
        <v>4</v>
      </c>
      <c r="C78" s="141" t="s">
        <v>139</v>
      </c>
      <c r="D78" s="235">
        <f>SUM(D80)</f>
        <v>6495.12</v>
      </c>
      <c r="E78" s="68">
        <v>0</v>
      </c>
      <c r="F78" s="68">
        <v>0</v>
      </c>
      <c r="G78" s="78">
        <f t="shared" si="4"/>
        <v>0</v>
      </c>
      <c r="H78" s="78">
        <v>0</v>
      </c>
      <c r="I78" s="24"/>
    </row>
    <row r="79" spans="1:9" ht="20.100000000000001" customHeight="1">
      <c r="A79" s="124"/>
      <c r="B79" s="156">
        <v>41</v>
      </c>
      <c r="C79" s="141" t="s">
        <v>140</v>
      </c>
      <c r="D79" s="235">
        <f>SUM(D81)</f>
        <v>6495.12</v>
      </c>
      <c r="E79" s="68">
        <v>0</v>
      </c>
      <c r="F79" s="68">
        <v>0</v>
      </c>
      <c r="G79" s="78">
        <f t="shared" si="4"/>
        <v>0</v>
      </c>
      <c r="H79" s="78">
        <v>0</v>
      </c>
      <c r="I79" s="24"/>
    </row>
    <row r="80" spans="1:9" ht="20.100000000000001" customHeight="1">
      <c r="A80" s="124"/>
      <c r="B80" s="156">
        <v>412</v>
      </c>
      <c r="C80" s="141" t="s">
        <v>121</v>
      </c>
      <c r="D80" s="235">
        <f>SUM(D81)</f>
        <v>6495.12</v>
      </c>
      <c r="E80" s="68">
        <v>0</v>
      </c>
      <c r="F80" s="68">
        <v>0</v>
      </c>
      <c r="G80" s="78">
        <f t="shared" si="4"/>
        <v>0</v>
      </c>
      <c r="H80" s="78">
        <v>0</v>
      </c>
      <c r="I80" s="24"/>
    </row>
    <row r="81" spans="1:10" ht="20.100000000000001" customHeight="1">
      <c r="A81" s="124"/>
      <c r="B81" s="156">
        <v>4126</v>
      </c>
      <c r="C81" s="141" t="s">
        <v>121</v>
      </c>
      <c r="D81" s="235">
        <v>6495.12</v>
      </c>
      <c r="E81" s="68">
        <v>0</v>
      </c>
      <c r="F81" s="68">
        <v>0</v>
      </c>
      <c r="G81" s="78">
        <f t="shared" si="4"/>
        <v>0</v>
      </c>
      <c r="H81" s="78">
        <v>0</v>
      </c>
      <c r="I81" s="24"/>
    </row>
    <row r="82" spans="1:10" ht="19.5" customHeight="1">
      <c r="A82" s="253" t="s">
        <v>54</v>
      </c>
      <c r="B82" s="152" t="s">
        <v>82</v>
      </c>
      <c r="C82" s="157"/>
      <c r="D82" s="232">
        <f>SUM(D83)</f>
        <v>5131.74</v>
      </c>
      <c r="E82" s="65">
        <f>SUM(E83+E130+E141+E157)</f>
        <v>19840.73</v>
      </c>
      <c r="F82" s="65">
        <f>SUM(F83+F130+F141+F157)</f>
        <v>21014.989999999998</v>
      </c>
      <c r="G82" s="78">
        <f t="shared" si="4"/>
        <v>409.51002973650264</v>
      </c>
      <c r="H82" s="78">
        <f t="shared" si="5"/>
        <v>105.91843142868231</v>
      </c>
      <c r="I82" s="24"/>
      <c r="J82" s="24"/>
    </row>
    <row r="83" spans="1:10" ht="19.5" customHeight="1">
      <c r="A83" s="125">
        <v>32400</v>
      </c>
      <c r="B83" s="223" t="s">
        <v>77</v>
      </c>
      <c r="C83" s="158"/>
      <c r="D83" s="232">
        <f>SUM(D84+D121)</f>
        <v>5131.74</v>
      </c>
      <c r="E83" s="65">
        <f>SUM(E84+E121)</f>
        <v>7485.5599999999995</v>
      </c>
      <c r="F83" s="65">
        <f>SUM(F84)</f>
        <v>12231.57</v>
      </c>
      <c r="G83" s="78">
        <f t="shared" si="4"/>
        <v>238.35131943551309</v>
      </c>
      <c r="H83" s="78">
        <f t="shared" si="5"/>
        <v>163.40220370954211</v>
      </c>
      <c r="I83" s="24"/>
    </row>
    <row r="84" spans="1:10" ht="19.5" customHeight="1">
      <c r="A84" s="126"/>
      <c r="B84" s="33">
        <v>3</v>
      </c>
      <c r="C84" s="141" t="s">
        <v>3</v>
      </c>
      <c r="D84" s="234">
        <f>SUM(D85+D91+D118)</f>
        <v>4882.75</v>
      </c>
      <c r="E84" s="67">
        <f>SUM(E91+E118)</f>
        <v>5561.08</v>
      </c>
      <c r="F84" s="67">
        <f>SUM(F85+F91+F118)</f>
        <v>12231.57</v>
      </c>
      <c r="G84" s="78">
        <f t="shared" si="4"/>
        <v>250.50576007372896</v>
      </c>
      <c r="H84" s="78">
        <f t="shared" si="5"/>
        <v>219.94954217526092</v>
      </c>
    </row>
    <row r="85" spans="1:10" ht="19.5" customHeight="1">
      <c r="A85" s="126"/>
      <c r="B85" s="33">
        <v>31</v>
      </c>
      <c r="C85" s="141" t="s">
        <v>118</v>
      </c>
      <c r="D85" s="236">
        <f>SUM(D86+D88)</f>
        <v>79.63</v>
      </c>
      <c r="E85" s="67">
        <v>0</v>
      </c>
      <c r="F85" s="69">
        <v>0</v>
      </c>
      <c r="G85" s="78">
        <f t="shared" si="4"/>
        <v>0</v>
      </c>
      <c r="H85" s="78">
        <v>0</v>
      </c>
    </row>
    <row r="86" spans="1:10" ht="19.5" customHeight="1">
      <c r="A86" s="126"/>
      <c r="B86" s="33">
        <v>311</v>
      </c>
      <c r="C86" s="141" t="s">
        <v>57</v>
      </c>
      <c r="D86" s="236">
        <f>SUM(D87)</f>
        <v>54.68</v>
      </c>
      <c r="E86" s="67">
        <v>0</v>
      </c>
      <c r="F86" s="69">
        <v>0</v>
      </c>
      <c r="G86" s="78">
        <f t="shared" si="4"/>
        <v>0</v>
      </c>
      <c r="H86" s="78">
        <v>0</v>
      </c>
    </row>
    <row r="87" spans="1:10" ht="19.5" customHeight="1">
      <c r="A87" s="126"/>
      <c r="B87" s="33">
        <v>3111</v>
      </c>
      <c r="C87" s="141" t="s">
        <v>209</v>
      </c>
      <c r="D87" s="236">
        <v>54.68</v>
      </c>
      <c r="E87" s="67">
        <v>0</v>
      </c>
      <c r="F87" s="69">
        <v>0</v>
      </c>
      <c r="G87" s="78">
        <f t="shared" si="4"/>
        <v>0</v>
      </c>
      <c r="H87" s="78">
        <v>0</v>
      </c>
    </row>
    <row r="88" spans="1:10" ht="19.5" customHeight="1">
      <c r="A88" s="126"/>
      <c r="B88" s="33">
        <v>313</v>
      </c>
      <c r="C88" s="141" t="s">
        <v>193</v>
      </c>
      <c r="D88" s="236">
        <f>SUM(D89:D90)</f>
        <v>24.95</v>
      </c>
      <c r="E88" s="67">
        <v>0</v>
      </c>
      <c r="F88" s="69">
        <v>0</v>
      </c>
      <c r="G88" s="78">
        <f t="shared" si="4"/>
        <v>0</v>
      </c>
      <c r="H88" s="78">
        <v>0</v>
      </c>
    </row>
    <row r="89" spans="1:10" ht="19.5" customHeight="1">
      <c r="A89" s="126"/>
      <c r="B89" s="33">
        <v>3131</v>
      </c>
      <c r="C89" s="141" t="s">
        <v>274</v>
      </c>
      <c r="D89" s="236">
        <v>13.67</v>
      </c>
      <c r="E89" s="67">
        <v>0</v>
      </c>
      <c r="F89" s="69">
        <v>0</v>
      </c>
      <c r="G89" s="78">
        <f t="shared" si="4"/>
        <v>0</v>
      </c>
      <c r="H89" s="78">
        <v>0</v>
      </c>
    </row>
    <row r="90" spans="1:10" ht="19.5" customHeight="1">
      <c r="A90" s="126"/>
      <c r="B90" s="33">
        <v>3132</v>
      </c>
      <c r="C90" s="141" t="s">
        <v>275</v>
      </c>
      <c r="D90" s="236">
        <v>11.28</v>
      </c>
      <c r="E90" s="67">
        <v>0</v>
      </c>
      <c r="F90" s="69">
        <v>0</v>
      </c>
      <c r="G90" s="78">
        <f t="shared" si="4"/>
        <v>0</v>
      </c>
      <c r="H90" s="78">
        <v>0</v>
      </c>
    </row>
    <row r="91" spans="1:10" ht="22.5" customHeight="1">
      <c r="A91" s="126"/>
      <c r="B91" s="33">
        <v>32</v>
      </c>
      <c r="C91" s="141" t="s">
        <v>7</v>
      </c>
      <c r="D91" s="235">
        <f>SUM(D92+D94+D100+D109+D111)</f>
        <v>4803.12</v>
      </c>
      <c r="E91" s="68">
        <f>SUM(E92+E94+E100+E109+E111)</f>
        <v>5428.36</v>
      </c>
      <c r="F91" s="68">
        <f>SUM(F92+F94+F100+F109+F111)</f>
        <v>12231.57</v>
      </c>
      <c r="G91" s="78">
        <f t="shared" si="4"/>
        <v>254.65884674961274</v>
      </c>
      <c r="H91" s="78">
        <f t="shared" si="5"/>
        <v>225.32717063717217</v>
      </c>
    </row>
    <row r="92" spans="1:10" ht="22.5" customHeight="1">
      <c r="A92" s="126"/>
      <c r="B92" s="33">
        <v>321</v>
      </c>
      <c r="C92" s="141" t="s">
        <v>8</v>
      </c>
      <c r="D92" s="235">
        <f>SUM(D93)</f>
        <v>0</v>
      </c>
      <c r="E92" s="68">
        <f>SUM(E93)</f>
        <v>796.34</v>
      </c>
      <c r="F92" s="68">
        <f>SUM(F93)</f>
        <v>2627.18</v>
      </c>
      <c r="G92" s="78">
        <v>0</v>
      </c>
      <c r="H92" s="78">
        <f t="shared" si="5"/>
        <v>329.90682371851216</v>
      </c>
    </row>
    <row r="93" spans="1:10" ht="22.5" customHeight="1">
      <c r="A93" s="126"/>
      <c r="B93" s="33">
        <v>3211</v>
      </c>
      <c r="C93" s="141" t="s">
        <v>172</v>
      </c>
      <c r="D93" s="235">
        <v>0</v>
      </c>
      <c r="E93" s="68">
        <v>796.34</v>
      </c>
      <c r="F93" s="68">
        <v>2627.18</v>
      </c>
      <c r="G93" s="78">
        <v>0</v>
      </c>
      <c r="H93" s="78">
        <f t="shared" si="5"/>
        <v>329.90682371851216</v>
      </c>
    </row>
    <row r="94" spans="1:10" ht="20.100000000000001" customHeight="1">
      <c r="A94" s="126"/>
      <c r="B94" s="33">
        <v>322</v>
      </c>
      <c r="C94" s="141" t="s">
        <v>12</v>
      </c>
      <c r="D94" s="235">
        <f>SUM(D95:D99)</f>
        <v>1625.6699999999998</v>
      </c>
      <c r="E94" s="68">
        <f>SUM(E95:E99)</f>
        <v>929.06</v>
      </c>
      <c r="F94" s="68">
        <f>SUM(F95:F99)</f>
        <v>5143.58</v>
      </c>
      <c r="G94" s="78">
        <f t="shared" si="4"/>
        <v>316.3975468576034</v>
      </c>
      <c r="H94" s="78">
        <f t="shared" si="5"/>
        <v>553.63270402342152</v>
      </c>
    </row>
    <row r="95" spans="1:10" ht="20.100000000000001" customHeight="1">
      <c r="A95" s="126"/>
      <c r="B95" s="33">
        <v>3221</v>
      </c>
      <c r="C95" s="141" t="s">
        <v>198</v>
      </c>
      <c r="D95" s="235">
        <v>493.81</v>
      </c>
      <c r="E95" s="68">
        <v>530.89</v>
      </c>
      <c r="F95" s="68">
        <v>2064.36</v>
      </c>
      <c r="G95" s="78">
        <f t="shared" si="4"/>
        <v>418.04742714809339</v>
      </c>
      <c r="H95" s="78">
        <f t="shared" si="5"/>
        <v>388.84891408766413</v>
      </c>
    </row>
    <row r="96" spans="1:10" ht="20.100000000000001" customHeight="1">
      <c r="A96" s="126"/>
      <c r="B96" s="33">
        <v>3222</v>
      </c>
      <c r="C96" s="141" t="s">
        <v>175</v>
      </c>
      <c r="D96" s="235">
        <v>0</v>
      </c>
      <c r="E96" s="68">
        <v>265.45</v>
      </c>
      <c r="F96" s="68">
        <v>160.46</v>
      </c>
      <c r="G96" s="78">
        <v>0</v>
      </c>
      <c r="H96" s="78">
        <f t="shared" si="5"/>
        <v>60.448295347523086</v>
      </c>
    </row>
    <row r="97" spans="1:9" ht="20.100000000000001" customHeight="1">
      <c r="A97" s="126"/>
      <c r="B97" s="33">
        <v>3223</v>
      </c>
      <c r="C97" s="145" t="s">
        <v>190</v>
      </c>
      <c r="D97" s="235">
        <v>0</v>
      </c>
      <c r="E97" s="68">
        <v>0</v>
      </c>
      <c r="F97" s="68">
        <v>13.23</v>
      </c>
      <c r="G97" s="78">
        <v>0</v>
      </c>
      <c r="H97" s="78">
        <v>0</v>
      </c>
    </row>
    <row r="98" spans="1:9" ht="20.100000000000001" customHeight="1">
      <c r="A98" s="126"/>
      <c r="B98" s="33">
        <v>3224</v>
      </c>
      <c r="C98" s="141" t="s">
        <v>225</v>
      </c>
      <c r="D98" s="235">
        <v>0</v>
      </c>
      <c r="E98" s="68">
        <v>0</v>
      </c>
      <c r="F98" s="68">
        <v>2441.5</v>
      </c>
      <c r="G98" s="78">
        <v>0</v>
      </c>
      <c r="H98" s="78">
        <v>0</v>
      </c>
    </row>
    <row r="99" spans="1:9" ht="20.100000000000001" customHeight="1">
      <c r="A99" s="126"/>
      <c r="B99" s="33">
        <v>3225</v>
      </c>
      <c r="C99" s="141" t="s">
        <v>177</v>
      </c>
      <c r="D99" s="235">
        <v>1131.8599999999999</v>
      </c>
      <c r="E99" s="68">
        <v>132.72</v>
      </c>
      <c r="F99" s="68">
        <v>464.03</v>
      </c>
      <c r="G99" s="78">
        <f t="shared" si="4"/>
        <v>40.997119785132433</v>
      </c>
      <c r="H99" s="78">
        <f t="shared" si="5"/>
        <v>349.63080168776372</v>
      </c>
    </row>
    <row r="100" spans="1:9" ht="20.100000000000001" customHeight="1">
      <c r="A100" s="126"/>
      <c r="B100" s="33">
        <v>323</v>
      </c>
      <c r="C100" s="141" t="s">
        <v>9</v>
      </c>
      <c r="D100" s="235">
        <f>SUM(D101:D108)</f>
        <v>2624.59</v>
      </c>
      <c r="E100" s="68">
        <f>SUM(E101:E108)</f>
        <v>2389</v>
      </c>
      <c r="F100" s="68">
        <f>SUM(F101:F108)</f>
        <v>4427.63</v>
      </c>
      <c r="G100" s="78">
        <f t="shared" si="4"/>
        <v>168.69796806358326</v>
      </c>
      <c r="H100" s="78">
        <f t="shared" si="5"/>
        <v>185.33403097530348</v>
      </c>
    </row>
    <row r="101" spans="1:9" ht="20.100000000000001" customHeight="1">
      <c r="A101" s="126"/>
      <c r="B101" s="33">
        <v>3231</v>
      </c>
      <c r="C101" s="141" t="s">
        <v>192</v>
      </c>
      <c r="D101" s="235">
        <v>663.61</v>
      </c>
      <c r="E101" s="68">
        <v>663.61</v>
      </c>
      <c r="F101" s="68">
        <v>797</v>
      </c>
      <c r="G101" s="78">
        <f t="shared" si="4"/>
        <v>120.1006615331294</v>
      </c>
      <c r="H101" s="78">
        <f t="shared" si="5"/>
        <v>120.1006615331294</v>
      </c>
    </row>
    <row r="102" spans="1:9" ht="20.100000000000001" customHeight="1">
      <c r="A102" s="126"/>
      <c r="B102" s="33">
        <v>3232</v>
      </c>
      <c r="C102" s="141" t="s">
        <v>223</v>
      </c>
      <c r="D102" s="235">
        <v>0</v>
      </c>
      <c r="E102" s="68">
        <v>0</v>
      </c>
      <c r="F102" s="68">
        <v>499.46</v>
      </c>
      <c r="G102" s="78">
        <v>0</v>
      </c>
      <c r="H102" s="78">
        <v>0</v>
      </c>
    </row>
    <row r="103" spans="1:9" ht="20.100000000000001" customHeight="1">
      <c r="A103" s="126"/>
      <c r="B103" s="33">
        <v>3233</v>
      </c>
      <c r="C103" s="141" t="s">
        <v>181</v>
      </c>
      <c r="D103" s="235">
        <v>0</v>
      </c>
      <c r="E103" s="68">
        <v>663.61</v>
      </c>
      <c r="F103" s="68">
        <v>0</v>
      </c>
      <c r="G103" s="78">
        <v>0</v>
      </c>
      <c r="H103" s="78">
        <f t="shared" si="5"/>
        <v>0</v>
      </c>
    </row>
    <row r="104" spans="1:9" ht="20.100000000000001" customHeight="1">
      <c r="A104" s="126"/>
      <c r="B104" s="33">
        <v>3234</v>
      </c>
      <c r="C104" s="145" t="s">
        <v>182</v>
      </c>
      <c r="D104" s="235">
        <v>0</v>
      </c>
      <c r="E104" s="68">
        <v>0</v>
      </c>
      <c r="F104" s="68">
        <v>81.41</v>
      </c>
      <c r="G104" s="78">
        <v>0</v>
      </c>
      <c r="H104" s="78">
        <v>0</v>
      </c>
    </row>
    <row r="105" spans="1:9" ht="20.100000000000001" customHeight="1">
      <c r="A105" s="126"/>
      <c r="B105" s="33">
        <v>3235</v>
      </c>
      <c r="C105" s="141" t="s">
        <v>183</v>
      </c>
      <c r="D105" s="235">
        <v>0</v>
      </c>
      <c r="E105" s="68">
        <v>663.61</v>
      </c>
      <c r="F105" s="68">
        <v>0</v>
      </c>
      <c r="G105" s="78">
        <v>0</v>
      </c>
      <c r="H105" s="78">
        <f t="shared" si="5"/>
        <v>0</v>
      </c>
    </row>
    <row r="106" spans="1:9" ht="20.100000000000001" customHeight="1">
      <c r="A106" s="126"/>
      <c r="B106" s="33">
        <v>3236</v>
      </c>
      <c r="C106" s="141" t="s">
        <v>184</v>
      </c>
      <c r="D106" s="235">
        <v>1413.5</v>
      </c>
      <c r="E106" s="68">
        <v>0</v>
      </c>
      <c r="F106" s="68">
        <v>0</v>
      </c>
      <c r="G106" s="78">
        <f t="shared" si="4"/>
        <v>0</v>
      </c>
      <c r="H106" s="78">
        <v>0</v>
      </c>
    </row>
    <row r="107" spans="1:9" ht="20.100000000000001" customHeight="1">
      <c r="A107" s="126"/>
      <c r="B107" s="33">
        <v>3237</v>
      </c>
      <c r="C107" s="141" t="s">
        <v>185</v>
      </c>
      <c r="D107" s="235">
        <v>0</v>
      </c>
      <c r="E107" s="68">
        <v>0</v>
      </c>
      <c r="F107" s="68">
        <v>3049.76</v>
      </c>
      <c r="G107" s="78">
        <v>0</v>
      </c>
      <c r="H107" s="78">
        <v>0</v>
      </c>
    </row>
    <row r="108" spans="1:9" ht="20.100000000000001" customHeight="1">
      <c r="A108" s="126"/>
      <c r="B108" s="33">
        <v>3239</v>
      </c>
      <c r="C108" s="141" t="s">
        <v>129</v>
      </c>
      <c r="D108" s="235">
        <v>547.48</v>
      </c>
      <c r="E108" s="68">
        <v>398.17</v>
      </c>
      <c r="F108" s="68">
        <v>0</v>
      </c>
      <c r="G108" s="78">
        <f t="shared" si="4"/>
        <v>0</v>
      </c>
      <c r="H108" s="78">
        <f t="shared" si="5"/>
        <v>0</v>
      </c>
    </row>
    <row r="109" spans="1:9" ht="20.100000000000001" customHeight="1">
      <c r="A109" s="126"/>
      <c r="B109" s="33">
        <v>324</v>
      </c>
      <c r="C109" s="141" t="s">
        <v>69</v>
      </c>
      <c r="D109" s="235">
        <v>0</v>
      </c>
      <c r="E109" s="68">
        <f>SUM(E110)</f>
        <v>398.17</v>
      </c>
      <c r="F109" s="68">
        <v>0</v>
      </c>
      <c r="G109" s="78">
        <v>0</v>
      </c>
      <c r="H109" s="78">
        <f t="shared" si="5"/>
        <v>0</v>
      </c>
    </row>
    <row r="110" spans="1:9" ht="20.100000000000001" customHeight="1">
      <c r="A110" s="126"/>
      <c r="B110" s="33">
        <v>3241</v>
      </c>
      <c r="C110" s="141" t="s">
        <v>199</v>
      </c>
      <c r="D110" s="235">
        <v>0</v>
      </c>
      <c r="E110" s="68">
        <v>398.17</v>
      </c>
      <c r="F110" s="68">
        <v>0</v>
      </c>
      <c r="G110" s="78">
        <v>0</v>
      </c>
      <c r="H110" s="78">
        <f t="shared" si="5"/>
        <v>0</v>
      </c>
    </row>
    <row r="111" spans="1:9" ht="20.100000000000001" customHeight="1">
      <c r="A111" s="126"/>
      <c r="B111" s="33">
        <v>329</v>
      </c>
      <c r="C111" s="141" t="s">
        <v>10</v>
      </c>
      <c r="D111" s="235">
        <f>SUM(D117)</f>
        <v>552.86</v>
      </c>
      <c r="E111" s="68">
        <f>SUM(E112:E117)</f>
        <v>915.79</v>
      </c>
      <c r="F111" s="68">
        <f>SUM(F112:F117)</f>
        <v>33.18</v>
      </c>
      <c r="G111" s="78">
        <f t="shared" si="4"/>
        <v>6.0015193719929094</v>
      </c>
      <c r="H111" s="78">
        <f t="shared" si="5"/>
        <v>3.6231013660336977</v>
      </c>
      <c r="I111" s="24"/>
    </row>
    <row r="112" spans="1:9" ht="20.100000000000001" customHeight="1">
      <c r="A112" s="126"/>
      <c r="B112" s="159">
        <v>3291</v>
      </c>
      <c r="C112" s="109" t="s">
        <v>200</v>
      </c>
      <c r="D112" s="235">
        <v>0</v>
      </c>
      <c r="E112" s="68">
        <v>132.72</v>
      </c>
      <c r="F112" s="68">
        <v>0</v>
      </c>
      <c r="G112" s="78">
        <v>0</v>
      </c>
      <c r="H112" s="78">
        <f t="shared" si="5"/>
        <v>0</v>
      </c>
      <c r="I112" s="24"/>
    </row>
    <row r="113" spans="1:9" ht="20.100000000000001" customHeight="1">
      <c r="A113" s="126"/>
      <c r="B113" s="159">
        <v>3292</v>
      </c>
      <c r="C113" s="109" t="s">
        <v>191</v>
      </c>
      <c r="D113" s="235">
        <v>0</v>
      </c>
      <c r="E113" s="68">
        <v>0</v>
      </c>
      <c r="F113" s="68">
        <v>0</v>
      </c>
      <c r="G113" s="78">
        <v>0</v>
      </c>
      <c r="H113" s="78">
        <v>0</v>
      </c>
      <c r="I113" s="24"/>
    </row>
    <row r="114" spans="1:9" ht="20.100000000000001" customHeight="1">
      <c r="A114" s="126"/>
      <c r="B114" s="159">
        <v>3293</v>
      </c>
      <c r="C114" s="109" t="s">
        <v>201</v>
      </c>
      <c r="D114" s="235">
        <v>0</v>
      </c>
      <c r="E114" s="68">
        <v>530.89</v>
      </c>
      <c r="F114" s="68">
        <v>0</v>
      </c>
      <c r="G114" s="78">
        <v>0</v>
      </c>
      <c r="H114" s="78">
        <f t="shared" si="5"/>
        <v>0</v>
      </c>
      <c r="I114" s="24"/>
    </row>
    <row r="115" spans="1:9" ht="20.100000000000001" customHeight="1">
      <c r="A115" s="126"/>
      <c r="B115" s="159">
        <v>3294</v>
      </c>
      <c r="C115" s="109" t="s">
        <v>202</v>
      </c>
      <c r="D115" s="235">
        <v>0</v>
      </c>
      <c r="E115" s="68">
        <v>33.18</v>
      </c>
      <c r="F115" s="68">
        <v>0</v>
      </c>
      <c r="G115" s="78">
        <v>0</v>
      </c>
      <c r="H115" s="78">
        <f t="shared" si="5"/>
        <v>0</v>
      </c>
      <c r="I115" s="24"/>
    </row>
    <row r="116" spans="1:9" ht="20.100000000000001" customHeight="1">
      <c r="A116" s="126"/>
      <c r="B116" s="159">
        <v>3295</v>
      </c>
      <c r="C116" s="109" t="s">
        <v>127</v>
      </c>
      <c r="D116" s="235">
        <v>0</v>
      </c>
      <c r="E116" s="68">
        <v>19.91</v>
      </c>
      <c r="F116" s="68">
        <v>33.18</v>
      </c>
      <c r="G116" s="78">
        <v>0</v>
      </c>
      <c r="H116" s="78">
        <f t="shared" si="5"/>
        <v>166.64992466097439</v>
      </c>
      <c r="I116" s="24"/>
    </row>
    <row r="117" spans="1:9" ht="20.100000000000001" customHeight="1">
      <c r="A117" s="126"/>
      <c r="B117" s="159">
        <v>3299</v>
      </c>
      <c r="C117" s="109" t="s">
        <v>203</v>
      </c>
      <c r="D117" s="235">
        <v>552.86</v>
      </c>
      <c r="E117" s="68">
        <v>199.09</v>
      </c>
      <c r="F117" s="68">
        <v>0</v>
      </c>
      <c r="G117" s="78">
        <f t="shared" si="4"/>
        <v>0</v>
      </c>
      <c r="H117" s="78">
        <f t="shared" si="5"/>
        <v>0</v>
      </c>
      <c r="I117" s="24"/>
    </row>
    <row r="118" spans="1:9" ht="20.100000000000001" customHeight="1">
      <c r="A118" s="126"/>
      <c r="B118" s="159">
        <v>34</v>
      </c>
      <c r="C118" s="109" t="s">
        <v>102</v>
      </c>
      <c r="D118" s="235">
        <v>0</v>
      </c>
      <c r="E118" s="68">
        <f>SUM(E119)</f>
        <v>132.72</v>
      </c>
      <c r="F118" s="68">
        <v>0</v>
      </c>
      <c r="G118" s="78">
        <v>0</v>
      </c>
      <c r="H118" s="78">
        <f t="shared" si="5"/>
        <v>0</v>
      </c>
      <c r="I118" s="24"/>
    </row>
    <row r="119" spans="1:9" ht="20.100000000000001" customHeight="1">
      <c r="A119" s="126"/>
      <c r="B119" s="159">
        <v>343</v>
      </c>
      <c r="C119" s="109" t="s">
        <v>101</v>
      </c>
      <c r="D119" s="235">
        <v>0</v>
      </c>
      <c r="E119" s="68">
        <f>SUM(E120)</f>
        <v>132.72</v>
      </c>
      <c r="F119" s="68">
        <v>0</v>
      </c>
      <c r="G119" s="78">
        <v>0</v>
      </c>
      <c r="H119" s="78">
        <f t="shared" si="5"/>
        <v>0</v>
      </c>
      <c r="I119" s="24"/>
    </row>
    <row r="120" spans="1:9" ht="20.100000000000001" customHeight="1">
      <c r="A120" s="126"/>
      <c r="B120" s="159">
        <v>3431</v>
      </c>
      <c r="C120" s="109" t="s">
        <v>204</v>
      </c>
      <c r="D120" s="235">
        <v>0</v>
      </c>
      <c r="E120" s="68">
        <v>132.72</v>
      </c>
      <c r="F120" s="68">
        <v>0</v>
      </c>
      <c r="G120" s="78">
        <v>0</v>
      </c>
      <c r="H120" s="78">
        <f t="shared" si="5"/>
        <v>0</v>
      </c>
      <c r="I120" s="24"/>
    </row>
    <row r="121" spans="1:9" ht="20.100000000000001" customHeight="1">
      <c r="A121" s="126"/>
      <c r="B121" s="159">
        <v>4</v>
      </c>
      <c r="C121" s="160" t="s">
        <v>38</v>
      </c>
      <c r="D121" s="234">
        <f>SUM(D122)</f>
        <v>248.99</v>
      </c>
      <c r="E121" s="67">
        <f>SUM(E122)</f>
        <v>1924.48</v>
      </c>
      <c r="F121" s="67">
        <v>0</v>
      </c>
      <c r="G121" s="78">
        <v>0</v>
      </c>
      <c r="H121" s="78">
        <f t="shared" si="5"/>
        <v>0</v>
      </c>
    </row>
    <row r="122" spans="1:9" ht="20.100000000000001" customHeight="1">
      <c r="A122" s="126"/>
      <c r="B122" s="33">
        <v>42</v>
      </c>
      <c r="C122" s="146" t="s">
        <v>37</v>
      </c>
      <c r="D122" s="236">
        <f>SUM(D123)</f>
        <v>248.99</v>
      </c>
      <c r="E122" s="69">
        <f>SUM(E123+E128)</f>
        <v>1924.48</v>
      </c>
      <c r="F122" s="69">
        <v>0</v>
      </c>
      <c r="G122" s="78">
        <f t="shared" si="4"/>
        <v>0</v>
      </c>
      <c r="H122" s="78">
        <f t="shared" si="5"/>
        <v>0</v>
      </c>
    </row>
    <row r="123" spans="1:9" ht="20.100000000000001" customHeight="1">
      <c r="A123" s="126"/>
      <c r="B123" s="161">
        <v>422</v>
      </c>
      <c r="C123" s="162" t="s">
        <v>47</v>
      </c>
      <c r="D123" s="236">
        <f>SUM(D124)</f>
        <v>248.99</v>
      </c>
      <c r="E123" s="69">
        <f>SUM(E124:E127)</f>
        <v>1393.5800000000002</v>
      </c>
      <c r="F123" s="69">
        <v>0</v>
      </c>
      <c r="G123" s="78">
        <f t="shared" si="4"/>
        <v>0</v>
      </c>
      <c r="H123" s="78">
        <f t="shared" si="5"/>
        <v>0</v>
      </c>
    </row>
    <row r="124" spans="1:9" ht="20.100000000000001" customHeight="1">
      <c r="A124" s="126"/>
      <c r="B124" s="161">
        <v>4221</v>
      </c>
      <c r="C124" s="162" t="s">
        <v>195</v>
      </c>
      <c r="D124" s="236">
        <v>248.99</v>
      </c>
      <c r="E124" s="69">
        <v>663.61</v>
      </c>
      <c r="F124" s="69">
        <v>0</v>
      </c>
      <c r="G124" s="78">
        <f t="shared" si="4"/>
        <v>0</v>
      </c>
      <c r="H124" s="78">
        <f t="shared" si="5"/>
        <v>0</v>
      </c>
    </row>
    <row r="125" spans="1:9" ht="20.100000000000001" customHeight="1">
      <c r="A125" s="126"/>
      <c r="B125" s="161">
        <v>4223</v>
      </c>
      <c r="C125" s="162" t="s">
        <v>205</v>
      </c>
      <c r="D125" s="236">
        <v>0</v>
      </c>
      <c r="E125" s="69">
        <v>199.08</v>
      </c>
      <c r="F125" s="69">
        <v>0</v>
      </c>
      <c r="G125" s="78">
        <v>0</v>
      </c>
      <c r="H125" s="78">
        <f t="shared" si="5"/>
        <v>0</v>
      </c>
    </row>
    <row r="126" spans="1:9" ht="20.100000000000001" customHeight="1">
      <c r="A126" s="126"/>
      <c r="B126" s="161">
        <v>4225</v>
      </c>
      <c r="C126" s="162" t="s">
        <v>206</v>
      </c>
      <c r="D126" s="236">
        <v>0</v>
      </c>
      <c r="E126" s="69">
        <v>398.17</v>
      </c>
      <c r="F126" s="69">
        <v>0</v>
      </c>
      <c r="G126" s="78">
        <v>0</v>
      </c>
      <c r="H126" s="78">
        <f t="shared" si="5"/>
        <v>0</v>
      </c>
    </row>
    <row r="127" spans="1:9" ht="20.100000000000001" customHeight="1">
      <c r="A127" s="126"/>
      <c r="B127" s="161">
        <v>4227</v>
      </c>
      <c r="C127" s="162" t="s">
        <v>207</v>
      </c>
      <c r="D127" s="236">
        <v>0</v>
      </c>
      <c r="E127" s="69">
        <v>132.72</v>
      </c>
      <c r="F127" s="69">
        <v>0</v>
      </c>
      <c r="G127" s="78">
        <v>0</v>
      </c>
      <c r="H127" s="78">
        <f t="shared" si="5"/>
        <v>0</v>
      </c>
    </row>
    <row r="128" spans="1:9" ht="20.100000000000001" customHeight="1">
      <c r="A128" s="126"/>
      <c r="B128" s="33">
        <v>424</v>
      </c>
      <c r="C128" s="141" t="s">
        <v>62</v>
      </c>
      <c r="D128" s="235">
        <v>0</v>
      </c>
      <c r="E128" s="68">
        <f>SUM(E129)</f>
        <v>530.9</v>
      </c>
      <c r="F128" s="68">
        <v>0</v>
      </c>
      <c r="G128" s="78">
        <v>0</v>
      </c>
      <c r="H128" s="78">
        <f t="shared" si="5"/>
        <v>0</v>
      </c>
    </row>
    <row r="129" spans="1:10" ht="20.100000000000001" customHeight="1">
      <c r="A129" s="126"/>
      <c r="B129" s="126">
        <v>4241</v>
      </c>
      <c r="C129" s="146" t="s">
        <v>62</v>
      </c>
      <c r="D129" s="235">
        <v>0</v>
      </c>
      <c r="E129" s="68">
        <v>530.9</v>
      </c>
      <c r="F129" s="68">
        <v>0</v>
      </c>
      <c r="G129" s="78">
        <v>0</v>
      </c>
      <c r="H129" s="78">
        <f t="shared" si="5"/>
        <v>0</v>
      </c>
    </row>
    <row r="130" spans="1:10" ht="20.100000000000001" customHeight="1">
      <c r="A130" s="125">
        <v>47400</v>
      </c>
      <c r="B130" s="223" t="s">
        <v>78</v>
      </c>
      <c r="C130" s="163"/>
      <c r="D130" s="232">
        <v>0</v>
      </c>
      <c r="E130" s="65">
        <f>SUM(E131)</f>
        <v>2800.4599999999996</v>
      </c>
      <c r="F130" s="65">
        <v>0</v>
      </c>
      <c r="G130" s="78">
        <v>0</v>
      </c>
      <c r="H130" s="78">
        <f t="shared" si="5"/>
        <v>0</v>
      </c>
      <c r="J130" s="55"/>
    </row>
    <row r="131" spans="1:10" ht="20.100000000000001" customHeight="1">
      <c r="A131" s="127"/>
      <c r="B131" s="33">
        <v>3</v>
      </c>
      <c r="C131" s="141" t="s">
        <v>3</v>
      </c>
      <c r="D131" s="234">
        <v>0</v>
      </c>
      <c r="E131" s="67">
        <f>SUM(E132)</f>
        <v>2800.4599999999996</v>
      </c>
      <c r="F131" s="67">
        <v>0</v>
      </c>
      <c r="G131" s="78">
        <v>0</v>
      </c>
      <c r="H131" s="78">
        <f t="shared" si="5"/>
        <v>0</v>
      </c>
      <c r="J131" s="55"/>
    </row>
    <row r="132" spans="1:10" ht="20.100000000000001" customHeight="1">
      <c r="A132" s="127"/>
      <c r="B132" s="33">
        <v>32</v>
      </c>
      <c r="C132" s="141" t="s">
        <v>7</v>
      </c>
      <c r="D132" s="235">
        <v>0</v>
      </c>
      <c r="E132" s="68">
        <f>SUM(E133+E135+E138)</f>
        <v>2800.4599999999996</v>
      </c>
      <c r="F132" s="68">
        <v>0</v>
      </c>
      <c r="G132" s="78">
        <v>0</v>
      </c>
      <c r="H132" s="78">
        <f t="shared" si="5"/>
        <v>0</v>
      </c>
      <c r="J132" s="55"/>
    </row>
    <row r="133" spans="1:10" ht="20.100000000000001" customHeight="1">
      <c r="A133" s="127"/>
      <c r="B133" s="33">
        <v>322</v>
      </c>
      <c r="C133" s="141" t="s">
        <v>12</v>
      </c>
      <c r="D133" s="235">
        <v>0</v>
      </c>
      <c r="E133" s="68">
        <f>SUM(E134)</f>
        <v>146</v>
      </c>
      <c r="F133" s="68">
        <v>0</v>
      </c>
      <c r="G133" s="78">
        <v>0</v>
      </c>
      <c r="H133" s="78">
        <f t="shared" ref="H133:H196" si="6">SUM(F133/E133)*100</f>
        <v>0</v>
      </c>
    </row>
    <row r="134" spans="1:10" ht="20.100000000000001" customHeight="1">
      <c r="A134" s="127"/>
      <c r="B134" s="33">
        <v>3221</v>
      </c>
      <c r="C134" s="141" t="s">
        <v>174</v>
      </c>
      <c r="D134" s="235">
        <v>0</v>
      </c>
      <c r="E134" s="68">
        <v>146</v>
      </c>
      <c r="F134" s="68">
        <v>0</v>
      </c>
      <c r="G134" s="78">
        <v>0</v>
      </c>
      <c r="H134" s="78">
        <f t="shared" si="6"/>
        <v>0</v>
      </c>
    </row>
    <row r="135" spans="1:10" ht="20.100000000000001" customHeight="1">
      <c r="A135" s="127"/>
      <c r="B135" s="33">
        <v>323</v>
      </c>
      <c r="C135" s="141" t="s">
        <v>9</v>
      </c>
      <c r="D135" s="235">
        <v>0</v>
      </c>
      <c r="E135" s="68">
        <f>SUM(E136:E137)</f>
        <v>2389.0099999999998</v>
      </c>
      <c r="F135" s="68">
        <v>0</v>
      </c>
      <c r="G135" s="78">
        <v>0</v>
      </c>
      <c r="H135" s="78">
        <f t="shared" si="6"/>
        <v>0</v>
      </c>
    </row>
    <row r="136" spans="1:10" ht="20.100000000000001" customHeight="1">
      <c r="A136" s="127"/>
      <c r="B136" s="126">
        <v>3231</v>
      </c>
      <c r="C136" s="141" t="s">
        <v>192</v>
      </c>
      <c r="D136" s="235">
        <v>0</v>
      </c>
      <c r="E136" s="68">
        <v>2123.56</v>
      </c>
      <c r="F136" s="68">
        <v>0</v>
      </c>
      <c r="G136" s="78">
        <v>0</v>
      </c>
      <c r="H136" s="78">
        <f t="shared" si="6"/>
        <v>0</v>
      </c>
    </row>
    <row r="137" spans="1:10" ht="20.100000000000001" customHeight="1">
      <c r="A137" s="127"/>
      <c r="B137" s="126">
        <v>3239</v>
      </c>
      <c r="C137" s="141" t="s">
        <v>129</v>
      </c>
      <c r="D137" s="235">
        <v>0</v>
      </c>
      <c r="E137" s="68">
        <v>265.45</v>
      </c>
      <c r="F137" s="68">
        <v>0</v>
      </c>
      <c r="G137" s="78">
        <v>0</v>
      </c>
      <c r="H137" s="78">
        <f t="shared" si="6"/>
        <v>0</v>
      </c>
    </row>
    <row r="138" spans="1:10" ht="20.100000000000001" customHeight="1">
      <c r="A138" s="127"/>
      <c r="B138" s="126">
        <v>329</v>
      </c>
      <c r="C138" s="141" t="s">
        <v>10</v>
      </c>
      <c r="D138" s="235">
        <v>0</v>
      </c>
      <c r="E138" s="68">
        <f>SUM(E139)</f>
        <v>265.45</v>
      </c>
      <c r="F138" s="68">
        <v>0</v>
      </c>
      <c r="G138" s="78">
        <v>0</v>
      </c>
      <c r="H138" s="78">
        <f t="shared" si="6"/>
        <v>0</v>
      </c>
    </row>
    <row r="139" spans="1:10" ht="20.100000000000001" customHeight="1">
      <c r="A139" s="127"/>
      <c r="B139" s="126">
        <v>3299</v>
      </c>
      <c r="C139" s="146" t="s">
        <v>208</v>
      </c>
      <c r="D139" s="235">
        <v>0</v>
      </c>
      <c r="E139" s="68">
        <v>265.45</v>
      </c>
      <c r="F139" s="68">
        <v>0</v>
      </c>
      <c r="G139" s="78">
        <v>0</v>
      </c>
      <c r="H139" s="78">
        <f t="shared" si="6"/>
        <v>0</v>
      </c>
      <c r="I139" s="86"/>
      <c r="J139" s="86"/>
    </row>
    <row r="140" spans="1:10" ht="20.100000000000001" customHeight="1">
      <c r="A140" s="127"/>
      <c r="B140" s="126"/>
      <c r="C140" s="146"/>
      <c r="D140" s="235"/>
      <c r="E140" s="68"/>
      <c r="F140" s="68"/>
      <c r="G140" s="78">
        <v>0</v>
      </c>
      <c r="H140" s="78">
        <v>0</v>
      </c>
      <c r="I140" s="86"/>
      <c r="J140" s="86"/>
    </row>
    <row r="141" spans="1:10" ht="20.100000000000001" customHeight="1">
      <c r="A141" s="125">
        <v>53082</v>
      </c>
      <c r="B141" s="371" t="s">
        <v>75</v>
      </c>
      <c r="C141" s="372"/>
      <c r="D141" s="232">
        <v>0</v>
      </c>
      <c r="E141" s="65">
        <f>SUM(E142)</f>
        <v>1159.99</v>
      </c>
      <c r="F141" s="65">
        <v>0</v>
      </c>
      <c r="G141" s="78">
        <v>0</v>
      </c>
      <c r="H141" s="78">
        <f t="shared" si="6"/>
        <v>0</v>
      </c>
      <c r="I141" s="86"/>
      <c r="J141" s="86"/>
    </row>
    <row r="142" spans="1:10" ht="20.100000000000001" customHeight="1">
      <c r="A142" s="127"/>
      <c r="B142" s="33">
        <v>3</v>
      </c>
      <c r="C142" s="141" t="s">
        <v>3</v>
      </c>
      <c r="D142" s="234">
        <v>0</v>
      </c>
      <c r="E142" s="67">
        <f>SUM(E143+E152)</f>
        <v>1159.99</v>
      </c>
      <c r="F142" s="67">
        <v>0</v>
      </c>
      <c r="G142" s="78">
        <v>0</v>
      </c>
      <c r="H142" s="78">
        <f t="shared" si="6"/>
        <v>0</v>
      </c>
      <c r="I142" s="86"/>
      <c r="J142" s="86"/>
    </row>
    <row r="143" spans="1:10" ht="20.100000000000001" customHeight="1">
      <c r="A143" s="127"/>
      <c r="B143" s="33">
        <v>31</v>
      </c>
      <c r="C143" s="141" t="s">
        <v>4</v>
      </c>
      <c r="D143" s="235">
        <v>0</v>
      </c>
      <c r="E143" s="68">
        <f>SUM(E144+E146+E148)</f>
        <v>363.65999999999997</v>
      </c>
      <c r="F143" s="68">
        <v>0</v>
      </c>
      <c r="G143" s="78">
        <v>0</v>
      </c>
      <c r="H143" s="78">
        <f t="shared" si="6"/>
        <v>0</v>
      </c>
      <c r="I143" s="86"/>
      <c r="J143" s="86"/>
    </row>
    <row r="144" spans="1:10" ht="20.100000000000001" customHeight="1">
      <c r="A144" s="127"/>
      <c r="B144" s="126">
        <v>311</v>
      </c>
      <c r="C144" s="148" t="s">
        <v>57</v>
      </c>
      <c r="D144" s="235">
        <v>0</v>
      </c>
      <c r="E144" s="68">
        <f>SUM(E145)</f>
        <v>305.26</v>
      </c>
      <c r="F144" s="68">
        <v>0</v>
      </c>
      <c r="G144" s="78">
        <v>0</v>
      </c>
      <c r="H144" s="78">
        <f t="shared" si="6"/>
        <v>0</v>
      </c>
      <c r="I144" s="86"/>
      <c r="J144" s="86"/>
    </row>
    <row r="145" spans="1:10" ht="20.100000000000001" customHeight="1">
      <c r="A145" s="127"/>
      <c r="B145" s="126">
        <v>3111</v>
      </c>
      <c r="C145" s="148" t="s">
        <v>209</v>
      </c>
      <c r="D145" s="235">
        <v>0</v>
      </c>
      <c r="E145" s="68">
        <v>305.26</v>
      </c>
      <c r="F145" s="68">
        <v>0</v>
      </c>
      <c r="G145" s="78">
        <v>0</v>
      </c>
      <c r="H145" s="78">
        <f t="shared" si="6"/>
        <v>0</v>
      </c>
      <c r="I145" s="86"/>
      <c r="J145" s="86"/>
    </row>
    <row r="146" spans="1:10" ht="20.100000000000001" customHeight="1">
      <c r="A146" s="127"/>
      <c r="B146" s="126">
        <v>312</v>
      </c>
      <c r="C146" s="148" t="s">
        <v>141</v>
      </c>
      <c r="D146" s="235">
        <v>0</v>
      </c>
      <c r="E146" s="68">
        <f>SUM(E147)</f>
        <v>0</v>
      </c>
      <c r="F146" s="68">
        <v>0</v>
      </c>
      <c r="G146" s="78">
        <v>0</v>
      </c>
      <c r="H146" s="78">
        <v>0</v>
      </c>
      <c r="I146" s="86"/>
      <c r="J146" s="86"/>
    </row>
    <row r="147" spans="1:10" ht="20.100000000000001" customHeight="1">
      <c r="A147" s="127"/>
      <c r="B147" s="126">
        <v>3121</v>
      </c>
      <c r="C147" s="148" t="s">
        <v>141</v>
      </c>
      <c r="D147" s="235">
        <v>0</v>
      </c>
      <c r="E147" s="68">
        <v>0</v>
      </c>
      <c r="F147" s="68">
        <v>0</v>
      </c>
      <c r="G147" s="78">
        <v>0</v>
      </c>
      <c r="H147" s="78">
        <v>0</v>
      </c>
      <c r="I147" s="86"/>
      <c r="J147" s="86"/>
    </row>
    <row r="148" spans="1:10" ht="20.100000000000001" customHeight="1">
      <c r="A148" s="127"/>
      <c r="B148" s="126">
        <v>313</v>
      </c>
      <c r="C148" s="141" t="s">
        <v>6</v>
      </c>
      <c r="D148" s="235">
        <v>0</v>
      </c>
      <c r="E148" s="68">
        <f>SUM(E149:E151)</f>
        <v>58.400000000000006</v>
      </c>
      <c r="F148" s="68">
        <v>0</v>
      </c>
      <c r="G148" s="78">
        <v>0</v>
      </c>
      <c r="H148" s="78">
        <f t="shared" si="6"/>
        <v>0</v>
      </c>
      <c r="I148" s="86"/>
      <c r="J148" s="86"/>
    </row>
    <row r="149" spans="1:10" ht="20.100000000000001" customHeight="1">
      <c r="A149" s="127"/>
      <c r="B149" s="126">
        <v>3131</v>
      </c>
      <c r="C149" s="141" t="s">
        <v>167</v>
      </c>
      <c r="D149" s="235">
        <v>0</v>
      </c>
      <c r="E149" s="68">
        <v>0</v>
      </c>
      <c r="F149" s="68">
        <v>0</v>
      </c>
      <c r="G149" s="78">
        <v>0</v>
      </c>
      <c r="H149" s="78">
        <v>0</v>
      </c>
      <c r="I149" s="86"/>
      <c r="J149" s="86"/>
    </row>
    <row r="150" spans="1:10" ht="20.100000000000001" customHeight="1">
      <c r="A150" s="127"/>
      <c r="B150" s="126">
        <v>3132</v>
      </c>
      <c r="C150" s="141" t="s">
        <v>210</v>
      </c>
      <c r="D150" s="235">
        <v>0</v>
      </c>
      <c r="E150" s="68">
        <v>53.09</v>
      </c>
      <c r="F150" s="68">
        <v>0</v>
      </c>
      <c r="G150" s="78">
        <v>0</v>
      </c>
      <c r="H150" s="78">
        <f t="shared" si="6"/>
        <v>0</v>
      </c>
      <c r="I150" s="86"/>
      <c r="J150" s="86"/>
    </row>
    <row r="151" spans="1:10" ht="20.100000000000001" customHeight="1">
      <c r="A151" s="127"/>
      <c r="B151" s="126">
        <v>3133</v>
      </c>
      <c r="C151" s="141" t="s">
        <v>211</v>
      </c>
      <c r="D151" s="235">
        <v>0</v>
      </c>
      <c r="E151" s="68">
        <v>5.31</v>
      </c>
      <c r="F151" s="68">
        <v>0</v>
      </c>
      <c r="G151" s="78">
        <v>0</v>
      </c>
      <c r="H151" s="78">
        <f t="shared" si="6"/>
        <v>0</v>
      </c>
      <c r="I151" s="86"/>
      <c r="J151" s="86"/>
    </row>
    <row r="152" spans="1:10" ht="20.100000000000001" customHeight="1">
      <c r="A152" s="127"/>
      <c r="B152" s="33">
        <v>32</v>
      </c>
      <c r="C152" s="141" t="s">
        <v>7</v>
      </c>
      <c r="D152" s="235">
        <v>0</v>
      </c>
      <c r="E152" s="68">
        <f>SUM(E153+E155)</f>
        <v>796.33</v>
      </c>
      <c r="F152" s="68">
        <v>0</v>
      </c>
      <c r="G152" s="78">
        <v>0</v>
      </c>
      <c r="H152" s="78">
        <f t="shared" si="6"/>
        <v>0</v>
      </c>
      <c r="I152" s="86"/>
      <c r="J152" s="86"/>
    </row>
    <row r="153" spans="1:10" ht="20.100000000000001" customHeight="1">
      <c r="A153" s="127"/>
      <c r="B153" s="33">
        <v>321</v>
      </c>
      <c r="C153" s="141" t="s">
        <v>8</v>
      </c>
      <c r="D153" s="235">
        <v>0</v>
      </c>
      <c r="E153" s="68">
        <f>SUM(E154)</f>
        <v>132.72</v>
      </c>
      <c r="F153" s="68">
        <v>0</v>
      </c>
      <c r="G153" s="78">
        <v>0</v>
      </c>
      <c r="H153" s="78">
        <f t="shared" si="6"/>
        <v>0</v>
      </c>
      <c r="I153" s="86"/>
      <c r="J153" s="86"/>
    </row>
    <row r="154" spans="1:10" ht="20.100000000000001" customHeight="1">
      <c r="A154" s="127"/>
      <c r="B154" s="126">
        <v>3211</v>
      </c>
      <c r="C154" s="146" t="s">
        <v>172</v>
      </c>
      <c r="D154" s="235">
        <v>0</v>
      </c>
      <c r="E154" s="68">
        <v>132.72</v>
      </c>
      <c r="F154" s="68">
        <v>0</v>
      </c>
      <c r="G154" s="78">
        <v>0</v>
      </c>
      <c r="H154" s="78">
        <f t="shared" si="6"/>
        <v>0</v>
      </c>
      <c r="I154" s="86"/>
      <c r="J154" s="86"/>
    </row>
    <row r="155" spans="1:10" ht="20.100000000000001" customHeight="1">
      <c r="A155" s="127"/>
      <c r="B155" s="126">
        <v>323</v>
      </c>
      <c r="C155" s="146" t="s">
        <v>18</v>
      </c>
      <c r="D155" s="235">
        <v>0</v>
      </c>
      <c r="E155" s="68">
        <f>SUM(E156)</f>
        <v>663.61</v>
      </c>
      <c r="F155" s="68">
        <v>0</v>
      </c>
      <c r="G155" s="78">
        <v>0</v>
      </c>
      <c r="H155" s="78">
        <f t="shared" si="6"/>
        <v>0</v>
      </c>
      <c r="I155" s="86"/>
      <c r="J155" s="86"/>
    </row>
    <row r="156" spans="1:10" ht="20.100000000000001" customHeight="1">
      <c r="A156" s="127"/>
      <c r="B156" s="126">
        <v>3238</v>
      </c>
      <c r="C156" s="146" t="s">
        <v>186</v>
      </c>
      <c r="D156" s="235">
        <v>0</v>
      </c>
      <c r="E156" s="68">
        <v>663.61</v>
      </c>
      <c r="F156" s="68">
        <v>0</v>
      </c>
      <c r="G156" s="78">
        <v>0</v>
      </c>
      <c r="H156" s="78">
        <f t="shared" si="6"/>
        <v>0</v>
      </c>
      <c r="I156" s="86"/>
      <c r="J156" s="86"/>
    </row>
    <row r="157" spans="1:10" ht="20.100000000000001" customHeight="1">
      <c r="A157" s="125">
        <v>58400</v>
      </c>
      <c r="B157" s="223" t="s">
        <v>79</v>
      </c>
      <c r="C157" s="163"/>
      <c r="D157" s="232">
        <v>0</v>
      </c>
      <c r="E157" s="65">
        <f>SUM(E158)</f>
        <v>8394.7200000000012</v>
      </c>
      <c r="F157" s="65">
        <f>SUM(F158)</f>
        <v>8783.42</v>
      </c>
      <c r="G157" s="78">
        <v>0</v>
      </c>
      <c r="H157" s="78">
        <f t="shared" si="6"/>
        <v>104.63029142127431</v>
      </c>
      <c r="I157" s="86"/>
      <c r="J157" s="86"/>
    </row>
    <row r="158" spans="1:10" ht="20.100000000000001" customHeight="1">
      <c r="A158" s="127"/>
      <c r="B158" s="144">
        <v>3</v>
      </c>
      <c r="C158" s="141" t="s">
        <v>3</v>
      </c>
      <c r="D158" s="234">
        <v>0</v>
      </c>
      <c r="E158" s="67">
        <f>SUM(E159)</f>
        <v>8394.7200000000012</v>
      </c>
      <c r="F158" s="67">
        <f>SUM(F159)</f>
        <v>8783.42</v>
      </c>
      <c r="G158" s="78">
        <v>0</v>
      </c>
      <c r="H158" s="78">
        <f t="shared" si="6"/>
        <v>104.63029142127431</v>
      </c>
      <c r="I158" s="86"/>
      <c r="J158" s="86"/>
    </row>
    <row r="159" spans="1:10" ht="20.100000000000001" customHeight="1">
      <c r="A159" s="127"/>
      <c r="B159" s="164">
        <v>32</v>
      </c>
      <c r="C159" s="141" t="s">
        <v>7</v>
      </c>
      <c r="D159" s="235">
        <v>0</v>
      </c>
      <c r="E159" s="68">
        <f>SUM(E160+E162+E166)</f>
        <v>8394.7200000000012</v>
      </c>
      <c r="F159" s="68">
        <f>SUM(F160+F162+F166)</f>
        <v>8783.42</v>
      </c>
      <c r="G159" s="78">
        <v>0</v>
      </c>
      <c r="H159" s="78">
        <f t="shared" si="6"/>
        <v>104.63029142127431</v>
      </c>
      <c r="I159" s="86"/>
      <c r="J159" s="86"/>
    </row>
    <row r="160" spans="1:10" ht="20.100000000000001" customHeight="1">
      <c r="A160" s="127"/>
      <c r="B160" s="33">
        <v>321</v>
      </c>
      <c r="C160" s="141" t="s">
        <v>8</v>
      </c>
      <c r="D160" s="235">
        <v>0</v>
      </c>
      <c r="E160" s="68">
        <f>SUM(E161)</f>
        <v>3716.24</v>
      </c>
      <c r="F160" s="68">
        <f>SUM(F161)</f>
        <v>3324.76</v>
      </c>
      <c r="G160" s="78">
        <v>0</v>
      </c>
      <c r="H160" s="78">
        <f t="shared" si="6"/>
        <v>89.465696510451437</v>
      </c>
    </row>
    <row r="161" spans="1:8" ht="20.100000000000001" customHeight="1">
      <c r="A161" s="127"/>
      <c r="B161" s="33">
        <v>3211</v>
      </c>
      <c r="C161" s="141" t="s">
        <v>172</v>
      </c>
      <c r="D161" s="235">
        <v>0</v>
      </c>
      <c r="E161" s="68">
        <v>3716.24</v>
      </c>
      <c r="F161" s="68">
        <v>3324.76</v>
      </c>
      <c r="G161" s="78">
        <v>0</v>
      </c>
      <c r="H161" s="78">
        <f t="shared" si="6"/>
        <v>89.465696510451437</v>
      </c>
    </row>
    <row r="162" spans="1:8" ht="20.100000000000001" customHeight="1">
      <c r="A162" s="127"/>
      <c r="B162" s="33">
        <v>323</v>
      </c>
      <c r="C162" s="141" t="s">
        <v>9</v>
      </c>
      <c r="D162" s="235">
        <v>0</v>
      </c>
      <c r="E162" s="68">
        <f>SUM(E163)</f>
        <v>4645.3</v>
      </c>
      <c r="F162" s="68">
        <f>SUM(F163:F165)</f>
        <v>5458.66</v>
      </c>
      <c r="G162" s="78">
        <v>0</v>
      </c>
      <c r="H162" s="78">
        <f t="shared" si="6"/>
        <v>117.50931048586743</v>
      </c>
    </row>
    <row r="163" spans="1:8" ht="20.100000000000001" customHeight="1">
      <c r="A163" s="127"/>
      <c r="B163" s="33">
        <v>3231</v>
      </c>
      <c r="C163" s="141" t="s">
        <v>192</v>
      </c>
      <c r="D163" s="235">
        <v>0</v>
      </c>
      <c r="E163" s="68">
        <v>4645.3</v>
      </c>
      <c r="F163" s="68">
        <v>3825</v>
      </c>
      <c r="G163" s="78">
        <v>0</v>
      </c>
      <c r="H163" s="78">
        <f t="shared" si="6"/>
        <v>82.341291197554511</v>
      </c>
    </row>
    <row r="164" spans="1:8" ht="20.100000000000001" customHeight="1">
      <c r="A164" s="127"/>
      <c r="B164" s="33">
        <v>3233</v>
      </c>
      <c r="C164" s="145" t="s">
        <v>289</v>
      </c>
      <c r="D164" s="235">
        <v>0</v>
      </c>
      <c r="E164" s="68">
        <v>0</v>
      </c>
      <c r="F164" s="68">
        <v>1343.66</v>
      </c>
      <c r="G164" s="78">
        <v>0</v>
      </c>
      <c r="H164" s="78">
        <v>0</v>
      </c>
    </row>
    <row r="165" spans="1:8" ht="20.100000000000001" customHeight="1">
      <c r="A165" s="127"/>
      <c r="B165" s="33">
        <v>3237</v>
      </c>
      <c r="C165" s="145" t="s">
        <v>290</v>
      </c>
      <c r="D165" s="235">
        <v>0</v>
      </c>
      <c r="E165" s="68">
        <v>0</v>
      </c>
      <c r="F165" s="68">
        <v>290</v>
      </c>
      <c r="G165" s="78">
        <v>0</v>
      </c>
      <c r="H165" s="78">
        <v>0</v>
      </c>
    </row>
    <row r="166" spans="1:8" ht="20.100000000000001" customHeight="1">
      <c r="A166" s="127"/>
      <c r="B166" s="33">
        <v>324</v>
      </c>
      <c r="C166" s="141" t="s">
        <v>69</v>
      </c>
      <c r="D166" s="235">
        <v>0</v>
      </c>
      <c r="E166" s="68">
        <f>SUM(E167)</f>
        <v>33.18</v>
      </c>
      <c r="F166" s="68">
        <v>0</v>
      </c>
      <c r="G166" s="78">
        <v>0</v>
      </c>
      <c r="H166" s="78">
        <f t="shared" si="6"/>
        <v>0</v>
      </c>
    </row>
    <row r="167" spans="1:8" ht="20.100000000000001" customHeight="1">
      <c r="A167" s="127"/>
      <c r="B167" s="25">
        <v>3241</v>
      </c>
      <c r="C167" s="165" t="s">
        <v>212</v>
      </c>
      <c r="D167" s="235">
        <v>0</v>
      </c>
      <c r="E167" s="68">
        <v>33.18</v>
      </c>
      <c r="F167" s="68">
        <v>0</v>
      </c>
      <c r="G167" s="78">
        <v>0</v>
      </c>
      <c r="H167" s="78">
        <f t="shared" si="6"/>
        <v>0</v>
      </c>
    </row>
    <row r="168" spans="1:8" ht="20.100000000000001" customHeight="1">
      <c r="A168" s="127"/>
      <c r="B168" s="25">
        <v>4</v>
      </c>
      <c r="C168" s="151" t="s">
        <v>139</v>
      </c>
      <c r="D168" s="235">
        <v>0</v>
      </c>
      <c r="E168" s="68">
        <v>0</v>
      </c>
      <c r="F168" s="68">
        <v>0</v>
      </c>
      <c r="G168" s="78">
        <v>0</v>
      </c>
      <c r="H168" s="78">
        <v>0</v>
      </c>
    </row>
    <row r="169" spans="1:8" ht="20.100000000000001" customHeight="1">
      <c r="A169" s="127"/>
      <c r="B169" s="25">
        <v>42</v>
      </c>
      <c r="C169" s="151" t="s">
        <v>142</v>
      </c>
      <c r="D169" s="235">
        <v>0</v>
      </c>
      <c r="E169" s="68">
        <v>0</v>
      </c>
      <c r="F169" s="68">
        <v>0</v>
      </c>
      <c r="G169" s="78">
        <v>0</v>
      </c>
      <c r="H169" s="78">
        <v>0</v>
      </c>
    </row>
    <row r="170" spans="1:8" ht="20.100000000000001" customHeight="1">
      <c r="A170" s="127"/>
      <c r="B170" s="25">
        <v>422</v>
      </c>
      <c r="C170" s="151" t="s">
        <v>143</v>
      </c>
      <c r="D170" s="235">
        <v>0</v>
      </c>
      <c r="E170" s="68">
        <v>0</v>
      </c>
      <c r="F170" s="68">
        <v>0</v>
      </c>
      <c r="G170" s="78">
        <v>0</v>
      </c>
      <c r="H170" s="78">
        <v>0</v>
      </c>
    </row>
    <row r="171" spans="1:8" ht="19.5" customHeight="1">
      <c r="A171" s="128" t="s">
        <v>30</v>
      </c>
      <c r="B171" s="168" t="s">
        <v>83</v>
      </c>
      <c r="C171" s="169"/>
      <c r="D171" s="237">
        <f>SUM(D172+D181+D208+D225+D236+D247+D259+D291+D297)</f>
        <v>2920.1099999999997</v>
      </c>
      <c r="E171" s="70">
        <f>SUM(E172+E181+E208+E225+E236+E247+E259+E291+E297)</f>
        <v>36548.83</v>
      </c>
      <c r="F171" s="70">
        <f>SUM(F172+F181+F208+F225+F236+F247+F259+F291+F297)</f>
        <v>18642.41</v>
      </c>
      <c r="G171" s="78">
        <f t="shared" ref="G171:G196" si="7">SUM(F171/D171)*100</f>
        <v>638.41464876323164</v>
      </c>
      <c r="H171" s="78">
        <f t="shared" si="6"/>
        <v>51.006858495880714</v>
      </c>
    </row>
    <row r="172" spans="1:8" ht="19.5" customHeight="1">
      <c r="A172" s="253" t="s">
        <v>130</v>
      </c>
      <c r="B172" s="152" t="s">
        <v>131</v>
      </c>
      <c r="C172" s="153"/>
      <c r="D172" s="232">
        <v>0</v>
      </c>
      <c r="E172" s="65">
        <f>SUM(E173)</f>
        <v>20716</v>
      </c>
      <c r="F172" s="65">
        <v>0</v>
      </c>
      <c r="G172" s="78">
        <v>0</v>
      </c>
      <c r="H172" s="78">
        <f t="shared" si="6"/>
        <v>0</v>
      </c>
    </row>
    <row r="173" spans="1:8" ht="19.5" customHeight="1">
      <c r="A173" s="118" t="s">
        <v>58</v>
      </c>
      <c r="B173" s="371" t="s">
        <v>80</v>
      </c>
      <c r="C173" s="372"/>
      <c r="D173" s="232">
        <v>0</v>
      </c>
      <c r="E173" s="65">
        <f>SUM(E174)</f>
        <v>20716</v>
      </c>
      <c r="F173" s="65">
        <v>0</v>
      </c>
      <c r="G173" s="78">
        <v>0</v>
      </c>
      <c r="H173" s="78">
        <f t="shared" si="6"/>
        <v>0</v>
      </c>
    </row>
    <row r="174" spans="1:8" ht="19.5" customHeight="1">
      <c r="A174" s="121"/>
      <c r="B174" s="33">
        <v>3</v>
      </c>
      <c r="C174" s="141" t="s">
        <v>3</v>
      </c>
      <c r="D174" s="234">
        <v>0</v>
      </c>
      <c r="E174" s="67">
        <f>SUM(E175)</f>
        <v>20716</v>
      </c>
      <c r="F174" s="67">
        <v>0</v>
      </c>
      <c r="G174" s="78">
        <v>0</v>
      </c>
      <c r="H174" s="78">
        <f t="shared" si="6"/>
        <v>0</v>
      </c>
    </row>
    <row r="175" spans="1:8" ht="19.5" customHeight="1">
      <c r="A175" s="122"/>
      <c r="B175" s="33">
        <v>32</v>
      </c>
      <c r="C175" s="141" t="s">
        <v>17</v>
      </c>
      <c r="D175" s="235">
        <v>0</v>
      </c>
      <c r="E175" s="68">
        <f>SUM(E176)</f>
        <v>20716</v>
      </c>
      <c r="F175" s="68">
        <v>0</v>
      </c>
      <c r="G175" s="78">
        <v>0</v>
      </c>
      <c r="H175" s="78">
        <f t="shared" si="6"/>
        <v>0</v>
      </c>
    </row>
    <row r="176" spans="1:8" ht="19.5" customHeight="1">
      <c r="A176" s="123"/>
      <c r="B176" s="154">
        <v>321</v>
      </c>
      <c r="C176" s="155" t="s">
        <v>20</v>
      </c>
      <c r="D176" s="235">
        <v>0</v>
      </c>
      <c r="E176" s="68">
        <v>20716</v>
      </c>
      <c r="F176" s="68">
        <v>0</v>
      </c>
      <c r="G176" s="78">
        <v>0</v>
      </c>
      <c r="H176" s="78">
        <f t="shared" si="6"/>
        <v>0</v>
      </c>
    </row>
    <row r="177" spans="1:8" ht="19.5" customHeight="1">
      <c r="A177" s="122"/>
      <c r="B177" s="33">
        <v>322</v>
      </c>
      <c r="C177" s="141" t="s">
        <v>19</v>
      </c>
      <c r="D177" s="235">
        <v>0</v>
      </c>
      <c r="E177" s="68">
        <v>0</v>
      </c>
      <c r="F177" s="68">
        <v>0</v>
      </c>
      <c r="G177" s="78">
        <v>0</v>
      </c>
      <c r="H177" s="78">
        <v>0</v>
      </c>
    </row>
    <row r="178" spans="1:8" ht="19.5" customHeight="1">
      <c r="A178" s="82"/>
      <c r="B178" s="33">
        <v>3223</v>
      </c>
      <c r="C178" s="141" t="s">
        <v>190</v>
      </c>
      <c r="D178" s="235">
        <v>0</v>
      </c>
      <c r="E178" s="68">
        <v>0</v>
      </c>
      <c r="F178" s="68">
        <v>0</v>
      </c>
      <c r="G178" s="78">
        <v>0</v>
      </c>
      <c r="H178" s="78">
        <v>0</v>
      </c>
    </row>
    <row r="179" spans="1:8" ht="18" customHeight="1">
      <c r="A179" s="32"/>
      <c r="B179" s="33"/>
      <c r="C179" s="141"/>
      <c r="D179" s="235"/>
      <c r="E179" s="68"/>
      <c r="F179" s="68"/>
      <c r="G179" s="78">
        <v>0</v>
      </c>
      <c r="H179" s="78">
        <v>0</v>
      </c>
    </row>
    <row r="180" spans="1:8" ht="2.25" hidden="1" customHeight="1">
      <c r="A180" s="124"/>
      <c r="B180" s="156"/>
      <c r="C180" s="141"/>
      <c r="D180" s="235"/>
      <c r="E180" s="68"/>
      <c r="F180" s="68"/>
      <c r="G180" s="78" t="e">
        <f t="shared" si="7"/>
        <v>#DIV/0!</v>
      </c>
      <c r="H180" s="78" t="e">
        <f t="shared" si="6"/>
        <v>#DIV/0!</v>
      </c>
    </row>
    <row r="181" spans="1:8" ht="20.100000000000001" customHeight="1">
      <c r="A181" s="253" t="s">
        <v>33</v>
      </c>
      <c r="B181" s="152" t="s">
        <v>84</v>
      </c>
      <c r="C181" s="224"/>
      <c r="D181" s="232">
        <f>SUM(D188+D182)</f>
        <v>786.75</v>
      </c>
      <c r="E181" s="65">
        <f>SUM(E182+E188)</f>
        <v>2362.4699999999998</v>
      </c>
      <c r="F181" s="65">
        <f>SUM(F182+F188)</f>
        <v>1710</v>
      </c>
      <c r="G181" s="78">
        <f t="shared" si="7"/>
        <v>217.34985700667301</v>
      </c>
      <c r="H181" s="78">
        <f t="shared" si="6"/>
        <v>72.381871515828777</v>
      </c>
    </row>
    <row r="182" spans="1:8" ht="20.100000000000001" customHeight="1">
      <c r="A182" s="118" t="s">
        <v>58</v>
      </c>
      <c r="B182" s="223" t="s">
        <v>80</v>
      </c>
      <c r="C182" s="224"/>
      <c r="D182" s="232">
        <v>0</v>
      </c>
      <c r="E182" s="65">
        <f>SUM(E183)</f>
        <v>371.62</v>
      </c>
      <c r="F182" s="65">
        <v>260</v>
      </c>
      <c r="G182" s="78">
        <v>0</v>
      </c>
      <c r="H182" s="78">
        <f t="shared" si="6"/>
        <v>69.96394166083634</v>
      </c>
    </row>
    <row r="183" spans="1:8" ht="20.100000000000001" customHeight="1">
      <c r="A183" s="62"/>
      <c r="B183" s="170">
        <v>3</v>
      </c>
      <c r="C183" s="171" t="s">
        <v>3</v>
      </c>
      <c r="D183" s="238">
        <v>0</v>
      </c>
      <c r="E183" s="71">
        <f>SUM(E184+E186)</f>
        <v>371.62</v>
      </c>
      <c r="F183" s="71">
        <v>260</v>
      </c>
      <c r="G183" s="78">
        <v>0</v>
      </c>
      <c r="H183" s="78">
        <f t="shared" si="6"/>
        <v>69.96394166083634</v>
      </c>
    </row>
    <row r="184" spans="1:8" ht="20.100000000000001" customHeight="1">
      <c r="A184" s="119"/>
      <c r="B184" s="33">
        <v>32</v>
      </c>
      <c r="C184" s="141" t="s">
        <v>17</v>
      </c>
      <c r="D184" s="235">
        <v>0</v>
      </c>
      <c r="E184" s="68">
        <f>SUM(E185)</f>
        <v>0</v>
      </c>
      <c r="F184" s="68">
        <v>260</v>
      </c>
      <c r="G184" s="78">
        <v>0</v>
      </c>
      <c r="H184" s="78">
        <v>0</v>
      </c>
    </row>
    <row r="185" spans="1:8" ht="20.100000000000001" customHeight="1">
      <c r="A185" s="119"/>
      <c r="B185" s="154">
        <v>321</v>
      </c>
      <c r="C185" s="172" t="s">
        <v>20</v>
      </c>
      <c r="D185" s="235">
        <v>0</v>
      </c>
      <c r="E185" s="68">
        <v>0</v>
      </c>
      <c r="F185" s="68">
        <v>260</v>
      </c>
      <c r="G185" s="78">
        <v>0</v>
      </c>
      <c r="H185" s="78">
        <v>0</v>
      </c>
    </row>
    <row r="186" spans="1:8" ht="20.100000000000001" customHeight="1">
      <c r="A186" s="53"/>
      <c r="B186" s="154">
        <v>323</v>
      </c>
      <c r="C186" s="172" t="s">
        <v>18</v>
      </c>
      <c r="D186" s="235">
        <v>0</v>
      </c>
      <c r="E186" s="68">
        <f>SUM(E187)</f>
        <v>371.62</v>
      </c>
      <c r="F186" s="68">
        <v>260</v>
      </c>
      <c r="G186" s="78">
        <v>0</v>
      </c>
      <c r="H186" s="78">
        <f t="shared" si="6"/>
        <v>69.96394166083634</v>
      </c>
    </row>
    <row r="187" spans="1:8" ht="20.100000000000001" customHeight="1">
      <c r="A187" s="83"/>
      <c r="B187" s="173">
        <v>3231</v>
      </c>
      <c r="C187" s="172" t="s">
        <v>192</v>
      </c>
      <c r="D187" s="235">
        <v>0</v>
      </c>
      <c r="E187" s="68">
        <v>371.62</v>
      </c>
      <c r="F187" s="68">
        <v>260</v>
      </c>
      <c r="G187" s="78">
        <v>0</v>
      </c>
      <c r="H187" s="78">
        <f t="shared" si="6"/>
        <v>69.96394166083634</v>
      </c>
    </row>
    <row r="188" spans="1:8" ht="20.100000000000001" customHeight="1">
      <c r="A188" s="48" t="s">
        <v>73</v>
      </c>
      <c r="B188" s="223" t="s">
        <v>100</v>
      </c>
      <c r="C188" s="163"/>
      <c r="D188" s="232">
        <f>SUM(D189)</f>
        <v>786.75</v>
      </c>
      <c r="E188" s="65">
        <f>SUM(E189)</f>
        <v>1990.85</v>
      </c>
      <c r="F188" s="65">
        <v>1450</v>
      </c>
      <c r="G188" s="78">
        <f t="shared" si="7"/>
        <v>184.30251032729583</v>
      </c>
      <c r="H188" s="78">
        <f t="shared" si="6"/>
        <v>72.833211944646763</v>
      </c>
    </row>
    <row r="189" spans="1:8" ht="20.100000000000001" customHeight="1">
      <c r="A189" s="53"/>
      <c r="B189" s="164">
        <v>3</v>
      </c>
      <c r="C189" s="141" t="s">
        <v>3</v>
      </c>
      <c r="D189" s="236">
        <f>SUM(D190+D196)</f>
        <v>786.75</v>
      </c>
      <c r="E189" s="67">
        <f>SUM(E190+E196)</f>
        <v>1990.85</v>
      </c>
      <c r="F189" s="67">
        <v>1450</v>
      </c>
      <c r="G189" s="78">
        <f t="shared" si="7"/>
        <v>184.30251032729583</v>
      </c>
      <c r="H189" s="78">
        <f t="shared" si="6"/>
        <v>72.833211944646763</v>
      </c>
    </row>
    <row r="190" spans="1:8" ht="20.100000000000001" customHeight="1">
      <c r="A190" s="53"/>
      <c r="B190" s="164">
        <v>31</v>
      </c>
      <c r="C190" s="141" t="s">
        <v>118</v>
      </c>
      <c r="D190" s="236">
        <f>SUM(D191+D193)</f>
        <v>79.63</v>
      </c>
      <c r="E190" s="67">
        <v>0</v>
      </c>
      <c r="F190" s="67">
        <v>0</v>
      </c>
      <c r="G190" s="78">
        <f t="shared" si="7"/>
        <v>0</v>
      </c>
      <c r="H190" s="78">
        <v>0</v>
      </c>
    </row>
    <row r="191" spans="1:8" ht="20.100000000000001" customHeight="1">
      <c r="A191" s="53"/>
      <c r="B191" s="164">
        <v>311</v>
      </c>
      <c r="C191" s="141" t="s">
        <v>144</v>
      </c>
      <c r="D191" s="236">
        <f>SUM(D192)</f>
        <v>54.68</v>
      </c>
      <c r="E191" s="67">
        <v>0</v>
      </c>
      <c r="F191" s="67">
        <v>0</v>
      </c>
      <c r="G191" s="78">
        <f t="shared" si="7"/>
        <v>0</v>
      </c>
      <c r="H191" s="78">
        <v>0</v>
      </c>
    </row>
    <row r="192" spans="1:8" ht="20.100000000000001" customHeight="1">
      <c r="A192" s="53"/>
      <c r="B192" s="164">
        <v>3111</v>
      </c>
      <c r="C192" s="141" t="s">
        <v>209</v>
      </c>
      <c r="D192" s="236">
        <v>54.68</v>
      </c>
      <c r="E192" s="67">
        <v>0</v>
      </c>
      <c r="F192" s="67">
        <v>0</v>
      </c>
      <c r="G192" s="78">
        <f t="shared" si="7"/>
        <v>0</v>
      </c>
      <c r="H192" s="78">
        <v>0</v>
      </c>
    </row>
    <row r="193" spans="1:8" ht="20.100000000000001" customHeight="1">
      <c r="A193" s="53"/>
      <c r="B193" s="164">
        <v>313</v>
      </c>
      <c r="C193" s="141" t="s">
        <v>145</v>
      </c>
      <c r="D193" s="236">
        <f>SUM(D194:D195)</f>
        <v>24.95</v>
      </c>
      <c r="E193" s="67">
        <v>0</v>
      </c>
      <c r="F193" s="67">
        <v>0</v>
      </c>
      <c r="G193" s="78">
        <f t="shared" si="7"/>
        <v>0</v>
      </c>
      <c r="H193" s="78">
        <v>0</v>
      </c>
    </row>
    <row r="194" spans="1:8" ht="20.100000000000001" customHeight="1">
      <c r="A194" s="53"/>
      <c r="B194" s="164">
        <v>3131</v>
      </c>
      <c r="C194" s="141" t="s">
        <v>167</v>
      </c>
      <c r="D194" s="236">
        <v>13.67</v>
      </c>
      <c r="E194" s="67">
        <v>0</v>
      </c>
      <c r="F194" s="67">
        <v>0</v>
      </c>
      <c r="G194" s="78">
        <f t="shared" si="7"/>
        <v>0</v>
      </c>
      <c r="H194" s="78">
        <v>0</v>
      </c>
    </row>
    <row r="195" spans="1:8" ht="20.100000000000001" customHeight="1">
      <c r="A195" s="53"/>
      <c r="B195" s="164">
        <v>3132</v>
      </c>
      <c r="C195" s="141" t="s">
        <v>224</v>
      </c>
      <c r="D195" s="236">
        <v>11.28</v>
      </c>
      <c r="E195" s="67">
        <v>0</v>
      </c>
      <c r="F195" s="67">
        <v>0</v>
      </c>
      <c r="G195" s="78">
        <f t="shared" si="7"/>
        <v>0</v>
      </c>
      <c r="H195" s="78">
        <v>0</v>
      </c>
    </row>
    <row r="196" spans="1:8" ht="20.100000000000001" customHeight="1">
      <c r="A196" s="53"/>
      <c r="B196" s="164">
        <v>32</v>
      </c>
      <c r="C196" s="141" t="s">
        <v>7</v>
      </c>
      <c r="D196" s="236">
        <f>SUM(D197+D199+D202+D206)</f>
        <v>707.12</v>
      </c>
      <c r="E196" s="68">
        <f>SUM(E197+E199+E202+E206)</f>
        <v>1990.85</v>
      </c>
      <c r="F196" s="68">
        <f>SUM(F203)</f>
        <v>1450</v>
      </c>
      <c r="G196" s="78">
        <f t="shared" si="7"/>
        <v>205.05713315985972</v>
      </c>
      <c r="H196" s="78">
        <f t="shared" si="6"/>
        <v>72.833211944646763</v>
      </c>
    </row>
    <row r="197" spans="1:8" ht="20.100000000000001" customHeight="1">
      <c r="A197" s="53"/>
      <c r="B197" s="33">
        <v>321</v>
      </c>
      <c r="C197" s="141" t="s">
        <v>8</v>
      </c>
      <c r="D197" s="235">
        <v>0</v>
      </c>
      <c r="E197" s="68">
        <f>SUM(E198)</f>
        <v>66.36</v>
      </c>
      <c r="F197" s="68">
        <v>0</v>
      </c>
      <c r="G197" s="78">
        <v>0</v>
      </c>
      <c r="H197" s="78">
        <f t="shared" ref="H197:H260" si="8">SUM(F197/E197)*100</f>
        <v>0</v>
      </c>
    </row>
    <row r="198" spans="1:8" ht="20.100000000000001" customHeight="1">
      <c r="A198" s="53"/>
      <c r="B198" s="33">
        <v>3211</v>
      </c>
      <c r="C198" s="141" t="s">
        <v>172</v>
      </c>
      <c r="D198" s="235">
        <v>0</v>
      </c>
      <c r="E198" s="68">
        <v>66.36</v>
      </c>
      <c r="F198" s="68">
        <v>0</v>
      </c>
      <c r="G198" s="78">
        <v>0</v>
      </c>
      <c r="H198" s="78">
        <f t="shared" si="8"/>
        <v>0</v>
      </c>
    </row>
    <row r="199" spans="1:8" ht="20.100000000000001" customHeight="1">
      <c r="A199" s="53"/>
      <c r="B199" s="33">
        <v>322</v>
      </c>
      <c r="C199" s="145" t="s">
        <v>19</v>
      </c>
      <c r="D199" s="235">
        <v>0</v>
      </c>
      <c r="E199" s="68">
        <f>SUM(E200:E201)</f>
        <v>1035.24</v>
      </c>
      <c r="F199" s="68">
        <v>0</v>
      </c>
      <c r="G199" s="78">
        <v>0</v>
      </c>
      <c r="H199" s="78">
        <f t="shared" si="8"/>
        <v>0</v>
      </c>
    </row>
    <row r="200" spans="1:8" ht="20.100000000000001" customHeight="1">
      <c r="A200" s="53"/>
      <c r="B200" s="33">
        <v>3221</v>
      </c>
      <c r="C200" s="145" t="s">
        <v>174</v>
      </c>
      <c r="D200" s="235">
        <v>0</v>
      </c>
      <c r="E200" s="68">
        <v>159.27000000000001</v>
      </c>
      <c r="F200" s="68">
        <v>0</v>
      </c>
      <c r="G200" s="78">
        <v>0</v>
      </c>
      <c r="H200" s="78">
        <f t="shared" si="8"/>
        <v>0</v>
      </c>
    </row>
    <row r="201" spans="1:8" ht="20.100000000000001" customHeight="1">
      <c r="A201" s="53"/>
      <c r="B201" s="33">
        <v>3222</v>
      </c>
      <c r="C201" s="145" t="s">
        <v>175</v>
      </c>
      <c r="D201" s="235">
        <v>0</v>
      </c>
      <c r="E201" s="68">
        <v>875.97</v>
      </c>
      <c r="F201" s="68">
        <v>0</v>
      </c>
      <c r="G201" s="78">
        <v>0</v>
      </c>
      <c r="H201" s="78">
        <f t="shared" si="8"/>
        <v>0</v>
      </c>
    </row>
    <row r="202" spans="1:8" ht="20.100000000000001" customHeight="1">
      <c r="A202" s="53"/>
      <c r="B202" s="33">
        <v>323</v>
      </c>
      <c r="C202" s="141" t="s">
        <v>9</v>
      </c>
      <c r="D202" s="235">
        <f>SUM(D203:D205)</f>
        <v>371.62</v>
      </c>
      <c r="E202" s="68">
        <f>SUM(E203:E205)</f>
        <v>822.8900000000001</v>
      </c>
      <c r="F202" s="68">
        <f>SUM(F203)</f>
        <v>1450</v>
      </c>
      <c r="G202" s="78">
        <f t="shared" ref="G202:G245" si="9">SUM(F202/D202)*100</f>
        <v>390.18352080081803</v>
      </c>
      <c r="H202" s="78">
        <f t="shared" si="8"/>
        <v>176.20824168479382</v>
      </c>
    </row>
    <row r="203" spans="1:8" ht="20.100000000000001" customHeight="1">
      <c r="A203" s="53"/>
      <c r="B203" s="126">
        <v>3231</v>
      </c>
      <c r="C203" s="146" t="s">
        <v>192</v>
      </c>
      <c r="D203" s="235">
        <v>371.62</v>
      </c>
      <c r="E203" s="68">
        <v>398.17</v>
      </c>
      <c r="F203" s="68">
        <v>1450</v>
      </c>
      <c r="G203" s="78">
        <f t="shared" si="9"/>
        <v>390.18352080081803</v>
      </c>
      <c r="H203" s="78">
        <f t="shared" si="8"/>
        <v>364.16605972323379</v>
      </c>
    </row>
    <row r="204" spans="1:8" ht="20.100000000000001" customHeight="1">
      <c r="A204" s="53"/>
      <c r="B204" s="126">
        <v>3234</v>
      </c>
      <c r="C204" s="146" t="s">
        <v>182</v>
      </c>
      <c r="D204" s="235">
        <v>0</v>
      </c>
      <c r="E204" s="68">
        <v>159.27000000000001</v>
      </c>
      <c r="F204" s="68">
        <v>0</v>
      </c>
      <c r="G204" s="78">
        <v>0</v>
      </c>
      <c r="H204" s="78">
        <f t="shared" si="8"/>
        <v>0</v>
      </c>
    </row>
    <row r="205" spans="1:8" ht="20.100000000000001" customHeight="1">
      <c r="A205" s="53"/>
      <c r="B205" s="126">
        <v>3237</v>
      </c>
      <c r="C205" s="146" t="s">
        <v>185</v>
      </c>
      <c r="D205" s="235">
        <v>0</v>
      </c>
      <c r="E205" s="68">
        <v>265.45</v>
      </c>
      <c r="F205" s="68">
        <v>0</v>
      </c>
      <c r="G205" s="78">
        <v>0</v>
      </c>
      <c r="H205" s="78">
        <f t="shared" si="8"/>
        <v>0</v>
      </c>
    </row>
    <row r="206" spans="1:8" ht="20.100000000000001" customHeight="1">
      <c r="A206" s="53"/>
      <c r="B206" s="126">
        <v>329</v>
      </c>
      <c r="C206" s="148" t="s">
        <v>105</v>
      </c>
      <c r="D206" s="235">
        <f>SUM(D207)</f>
        <v>335.5</v>
      </c>
      <c r="E206" s="68">
        <f>SUM(E207)</f>
        <v>66.36</v>
      </c>
      <c r="F206" s="68">
        <v>0</v>
      </c>
      <c r="G206" s="78">
        <f t="shared" si="9"/>
        <v>0</v>
      </c>
      <c r="H206" s="78">
        <f t="shared" si="8"/>
        <v>0</v>
      </c>
    </row>
    <row r="207" spans="1:8" ht="20.100000000000001" customHeight="1">
      <c r="A207" s="53"/>
      <c r="B207" s="126">
        <v>3299</v>
      </c>
      <c r="C207" s="148" t="s">
        <v>105</v>
      </c>
      <c r="D207" s="235">
        <v>335.5</v>
      </c>
      <c r="E207" s="68">
        <v>66.36</v>
      </c>
      <c r="F207" s="68">
        <v>0</v>
      </c>
      <c r="G207" s="78">
        <f t="shared" si="9"/>
        <v>0</v>
      </c>
      <c r="H207" s="78">
        <f t="shared" si="8"/>
        <v>0</v>
      </c>
    </row>
    <row r="208" spans="1:8" ht="20.100000000000001" customHeight="1">
      <c r="A208" s="253" t="s">
        <v>34</v>
      </c>
      <c r="B208" s="176" t="s">
        <v>85</v>
      </c>
      <c r="C208" s="177"/>
      <c r="D208" s="232">
        <v>0</v>
      </c>
      <c r="E208" s="65">
        <f>SUM(E209+E217)</f>
        <v>1592.67</v>
      </c>
      <c r="F208" s="65">
        <f>SUM(F209)</f>
        <v>11410</v>
      </c>
      <c r="G208" s="78">
        <v>0</v>
      </c>
      <c r="H208" s="78">
        <f t="shared" si="8"/>
        <v>716.40703975085853</v>
      </c>
    </row>
    <row r="209" spans="1:8" ht="20.100000000000001" customHeight="1">
      <c r="A209" s="125">
        <v>62400</v>
      </c>
      <c r="B209" s="223" t="s">
        <v>77</v>
      </c>
      <c r="C209" s="178"/>
      <c r="D209" s="232">
        <v>0</v>
      </c>
      <c r="E209" s="65">
        <f>SUM(E210)</f>
        <v>929.07</v>
      </c>
      <c r="F209" s="65">
        <f>SUM(F210)</f>
        <v>11410</v>
      </c>
      <c r="G209" s="78">
        <v>0</v>
      </c>
      <c r="H209" s="78">
        <f t="shared" si="8"/>
        <v>1228.109830260368</v>
      </c>
    </row>
    <row r="210" spans="1:8" ht="20.100000000000001" customHeight="1">
      <c r="A210" s="126"/>
      <c r="B210" s="33">
        <v>3</v>
      </c>
      <c r="C210" s="141" t="s">
        <v>3</v>
      </c>
      <c r="D210" s="234">
        <v>0</v>
      </c>
      <c r="E210" s="67">
        <f>SUM(E211)</f>
        <v>929.07</v>
      </c>
      <c r="F210" s="67">
        <f>SUM(F211)</f>
        <v>11410</v>
      </c>
      <c r="G210" s="78">
        <v>0</v>
      </c>
      <c r="H210" s="78">
        <f t="shared" si="8"/>
        <v>1228.109830260368</v>
      </c>
    </row>
    <row r="211" spans="1:8" ht="20.100000000000001" customHeight="1">
      <c r="A211" s="126"/>
      <c r="B211" s="33">
        <v>32</v>
      </c>
      <c r="C211" s="141" t="s">
        <v>17</v>
      </c>
      <c r="D211" s="235">
        <v>0</v>
      </c>
      <c r="E211" s="68">
        <f>SUM(E212+E215)</f>
        <v>929.07</v>
      </c>
      <c r="F211" s="68">
        <f>SUM(F212+F215)</f>
        <v>11410</v>
      </c>
      <c r="G211" s="78">
        <v>0</v>
      </c>
      <c r="H211" s="78">
        <f t="shared" si="8"/>
        <v>1228.109830260368</v>
      </c>
    </row>
    <row r="212" spans="1:8" ht="20.100000000000001" customHeight="1">
      <c r="A212" s="126"/>
      <c r="B212" s="33">
        <v>323</v>
      </c>
      <c r="C212" s="146" t="s">
        <v>18</v>
      </c>
      <c r="D212" s="235">
        <v>0</v>
      </c>
      <c r="E212" s="68">
        <f>SUM(E213:E214)</f>
        <v>796.33</v>
      </c>
      <c r="F212" s="68">
        <v>0</v>
      </c>
      <c r="G212" s="78">
        <v>0</v>
      </c>
      <c r="H212" s="78">
        <f t="shared" si="8"/>
        <v>0</v>
      </c>
    </row>
    <row r="213" spans="1:8" ht="20.100000000000001" customHeight="1">
      <c r="A213" s="126"/>
      <c r="B213" s="33">
        <v>3237</v>
      </c>
      <c r="C213" s="146" t="s">
        <v>185</v>
      </c>
      <c r="D213" s="235">
        <v>0</v>
      </c>
      <c r="E213" s="68">
        <v>132.72</v>
      </c>
      <c r="F213" s="68">
        <v>0</v>
      </c>
      <c r="G213" s="78">
        <v>0</v>
      </c>
      <c r="H213" s="78">
        <f t="shared" si="8"/>
        <v>0</v>
      </c>
    </row>
    <row r="214" spans="1:8" ht="20.100000000000001" customHeight="1">
      <c r="A214" s="126"/>
      <c r="B214" s="33">
        <v>3239</v>
      </c>
      <c r="C214" s="146" t="s">
        <v>129</v>
      </c>
      <c r="D214" s="235">
        <v>0</v>
      </c>
      <c r="E214" s="68">
        <v>663.61</v>
      </c>
      <c r="F214" s="68">
        <v>0</v>
      </c>
      <c r="G214" s="78">
        <v>0</v>
      </c>
      <c r="H214" s="78">
        <f t="shared" si="8"/>
        <v>0</v>
      </c>
    </row>
    <row r="215" spans="1:8" ht="20.100000000000001" customHeight="1">
      <c r="A215" s="126"/>
      <c r="B215" s="33">
        <v>329</v>
      </c>
      <c r="C215" s="141" t="s">
        <v>10</v>
      </c>
      <c r="D215" s="235">
        <v>0</v>
      </c>
      <c r="E215" s="68">
        <f>SUM(E216)</f>
        <v>132.74</v>
      </c>
      <c r="F215" s="68">
        <v>11410</v>
      </c>
      <c r="G215" s="78">
        <v>0</v>
      </c>
      <c r="H215" s="78">
        <f t="shared" si="8"/>
        <v>8595.7510923610062</v>
      </c>
    </row>
    <row r="216" spans="1:8" ht="20.100000000000001" customHeight="1">
      <c r="A216" s="126"/>
      <c r="B216" s="179">
        <v>3299</v>
      </c>
      <c r="C216" s="151" t="s">
        <v>105</v>
      </c>
      <c r="D216" s="235">
        <v>0</v>
      </c>
      <c r="E216" s="68">
        <v>132.74</v>
      </c>
      <c r="F216" s="68">
        <v>11410</v>
      </c>
      <c r="G216" s="78">
        <v>0</v>
      </c>
      <c r="H216" s="78">
        <f t="shared" si="8"/>
        <v>8595.7510923610062</v>
      </c>
    </row>
    <row r="217" spans="1:8" ht="30.75" customHeight="1">
      <c r="A217" s="129" t="s">
        <v>59</v>
      </c>
      <c r="B217" s="180" t="s">
        <v>86</v>
      </c>
      <c r="C217" s="181"/>
      <c r="D217" s="232">
        <v>0</v>
      </c>
      <c r="E217" s="65">
        <f>SUM(E218)</f>
        <v>663.6</v>
      </c>
      <c r="F217" s="65">
        <v>0</v>
      </c>
      <c r="G217" s="78">
        <v>0</v>
      </c>
      <c r="H217" s="78">
        <f t="shared" si="8"/>
        <v>0</v>
      </c>
    </row>
    <row r="218" spans="1:8" ht="30.75" customHeight="1">
      <c r="A218" s="130"/>
      <c r="B218" s="33">
        <v>3</v>
      </c>
      <c r="C218" s="141" t="s">
        <v>3</v>
      </c>
      <c r="D218" s="234">
        <v>0</v>
      </c>
      <c r="E218" s="67">
        <f>SUM(E219)</f>
        <v>663.6</v>
      </c>
      <c r="F218" s="67">
        <v>0</v>
      </c>
      <c r="G218" s="78">
        <v>0</v>
      </c>
      <c r="H218" s="78">
        <f t="shared" si="8"/>
        <v>0</v>
      </c>
    </row>
    <row r="219" spans="1:8" ht="20.100000000000001" customHeight="1">
      <c r="A219" s="53"/>
      <c r="B219" s="33">
        <v>32</v>
      </c>
      <c r="C219" s="141" t="s">
        <v>17</v>
      </c>
      <c r="D219" s="235">
        <v>0</v>
      </c>
      <c r="E219" s="68">
        <f>SUM(E220+E222)</f>
        <v>663.6</v>
      </c>
      <c r="F219" s="68">
        <v>0</v>
      </c>
      <c r="G219" s="78">
        <v>0</v>
      </c>
      <c r="H219" s="78">
        <f t="shared" si="8"/>
        <v>0</v>
      </c>
    </row>
    <row r="220" spans="1:8" ht="20.100000000000001" customHeight="1">
      <c r="A220" s="53"/>
      <c r="B220" s="33">
        <v>322</v>
      </c>
      <c r="C220" s="146" t="s">
        <v>19</v>
      </c>
      <c r="D220" s="235">
        <v>0</v>
      </c>
      <c r="E220" s="68">
        <f>SUM(E221)</f>
        <v>66.36</v>
      </c>
      <c r="F220" s="68">
        <v>0</v>
      </c>
      <c r="G220" s="78">
        <v>0</v>
      </c>
      <c r="H220" s="78">
        <f t="shared" si="8"/>
        <v>0</v>
      </c>
    </row>
    <row r="221" spans="1:8" ht="20.100000000000001" customHeight="1">
      <c r="A221" s="53"/>
      <c r="B221" s="33">
        <v>3221</v>
      </c>
      <c r="C221" s="146" t="s">
        <v>174</v>
      </c>
      <c r="D221" s="235">
        <v>0</v>
      </c>
      <c r="E221" s="68">
        <v>66.36</v>
      </c>
      <c r="F221" s="68">
        <v>0</v>
      </c>
      <c r="G221" s="78">
        <v>0</v>
      </c>
      <c r="H221" s="78">
        <f t="shared" si="8"/>
        <v>0</v>
      </c>
    </row>
    <row r="222" spans="1:8" ht="20.100000000000001" customHeight="1">
      <c r="A222" s="53"/>
      <c r="B222" s="33">
        <v>323</v>
      </c>
      <c r="C222" s="141" t="s">
        <v>18</v>
      </c>
      <c r="D222" s="235">
        <v>0</v>
      </c>
      <c r="E222" s="68">
        <f>SUM(E223:E224)</f>
        <v>597.24</v>
      </c>
      <c r="F222" s="68">
        <v>0</v>
      </c>
      <c r="G222" s="78">
        <v>0</v>
      </c>
      <c r="H222" s="78">
        <f t="shared" si="8"/>
        <v>0</v>
      </c>
    </row>
    <row r="223" spans="1:8" ht="20.100000000000001" customHeight="1">
      <c r="A223" s="53"/>
      <c r="B223" s="33">
        <v>3237</v>
      </c>
      <c r="C223" s="141" t="s">
        <v>185</v>
      </c>
      <c r="D223" s="235">
        <v>0</v>
      </c>
      <c r="E223" s="68">
        <v>265.44</v>
      </c>
      <c r="F223" s="68">
        <v>0</v>
      </c>
      <c r="G223" s="78">
        <v>0</v>
      </c>
      <c r="H223" s="78">
        <f t="shared" si="8"/>
        <v>0</v>
      </c>
    </row>
    <row r="224" spans="1:8" ht="20.100000000000001" customHeight="1">
      <c r="A224" s="53"/>
      <c r="B224" s="33">
        <v>3239</v>
      </c>
      <c r="C224" s="141" t="s">
        <v>129</v>
      </c>
      <c r="D224" s="235">
        <v>0</v>
      </c>
      <c r="E224" s="68">
        <v>331.8</v>
      </c>
      <c r="F224" s="68">
        <v>0</v>
      </c>
      <c r="G224" s="78">
        <v>0</v>
      </c>
      <c r="H224" s="78">
        <f t="shared" si="8"/>
        <v>0</v>
      </c>
    </row>
    <row r="225" spans="1:8" ht="20.100000000000001" customHeight="1">
      <c r="A225" s="254" t="s">
        <v>53</v>
      </c>
      <c r="B225" s="182" t="s">
        <v>87</v>
      </c>
      <c r="C225" s="183"/>
      <c r="D225" s="239">
        <f t="shared" ref="D225:E227" si="10">SUM(D226)</f>
        <v>248.73000000000002</v>
      </c>
      <c r="E225" s="72">
        <f t="shared" si="10"/>
        <v>199.07999999999998</v>
      </c>
      <c r="F225" s="72">
        <v>1000</v>
      </c>
      <c r="G225" s="78">
        <f t="shared" si="9"/>
        <v>402.04237526635308</v>
      </c>
      <c r="H225" s="78">
        <f t="shared" si="8"/>
        <v>502.3106288929074</v>
      </c>
    </row>
    <row r="226" spans="1:8" ht="20.100000000000001" customHeight="1">
      <c r="A226" s="131">
        <v>55042</v>
      </c>
      <c r="B226" s="174" t="s">
        <v>88</v>
      </c>
      <c r="C226" s="184"/>
      <c r="D226" s="240">
        <f t="shared" si="10"/>
        <v>248.73000000000002</v>
      </c>
      <c r="E226" s="73">
        <f t="shared" si="10"/>
        <v>199.07999999999998</v>
      </c>
      <c r="F226" s="73">
        <v>1000</v>
      </c>
      <c r="G226" s="78">
        <f t="shared" si="9"/>
        <v>402.04237526635308</v>
      </c>
      <c r="H226" s="78">
        <f t="shared" si="8"/>
        <v>502.3106288929074</v>
      </c>
    </row>
    <row r="227" spans="1:8" ht="20.100000000000001" customHeight="1">
      <c r="A227" s="119"/>
      <c r="B227" s="33">
        <v>3</v>
      </c>
      <c r="C227" s="141" t="s">
        <v>3</v>
      </c>
      <c r="D227" s="235">
        <f t="shared" si="10"/>
        <v>248.73000000000002</v>
      </c>
      <c r="E227" s="68">
        <f t="shared" si="10"/>
        <v>199.07999999999998</v>
      </c>
      <c r="F227" s="68">
        <v>1000</v>
      </c>
      <c r="G227" s="78">
        <f t="shared" si="9"/>
        <v>402.04237526635308</v>
      </c>
      <c r="H227" s="78">
        <f t="shared" si="8"/>
        <v>502.3106288929074</v>
      </c>
    </row>
    <row r="228" spans="1:8" ht="20.100000000000001" customHeight="1">
      <c r="A228" s="119"/>
      <c r="B228" s="33">
        <v>32</v>
      </c>
      <c r="C228" s="141" t="s">
        <v>17</v>
      </c>
      <c r="D228" s="235">
        <f>SUM(D229+D231+D234)</f>
        <v>248.73000000000002</v>
      </c>
      <c r="E228" s="68">
        <f>SUM(E229+E231+E234)</f>
        <v>199.07999999999998</v>
      </c>
      <c r="F228" s="68">
        <v>1000</v>
      </c>
      <c r="G228" s="78">
        <f t="shared" si="9"/>
        <v>402.04237526635308</v>
      </c>
      <c r="H228" s="78">
        <f t="shared" si="8"/>
        <v>502.3106288929074</v>
      </c>
    </row>
    <row r="229" spans="1:8" ht="20.100000000000001" customHeight="1">
      <c r="A229" s="119"/>
      <c r="B229" s="33">
        <v>322</v>
      </c>
      <c r="C229" s="146" t="s">
        <v>19</v>
      </c>
      <c r="D229" s="235">
        <f>SUM(D230)</f>
        <v>52.96</v>
      </c>
      <c r="E229" s="68">
        <f>SUM(E230)</f>
        <v>0</v>
      </c>
      <c r="F229" s="68">
        <v>0</v>
      </c>
      <c r="G229" s="78">
        <f t="shared" si="9"/>
        <v>0</v>
      </c>
      <c r="H229" s="78">
        <v>0</v>
      </c>
    </row>
    <row r="230" spans="1:8" ht="20.100000000000001" customHeight="1">
      <c r="A230" s="119"/>
      <c r="B230" s="33">
        <v>3225</v>
      </c>
      <c r="C230" s="146" t="s">
        <v>177</v>
      </c>
      <c r="D230" s="235">
        <v>52.96</v>
      </c>
      <c r="E230" s="68">
        <v>0</v>
      </c>
      <c r="F230" s="68">
        <v>0</v>
      </c>
      <c r="G230" s="78">
        <f t="shared" si="9"/>
        <v>0</v>
      </c>
      <c r="H230" s="78">
        <v>0</v>
      </c>
    </row>
    <row r="231" spans="1:8" ht="20.100000000000001" customHeight="1">
      <c r="A231" s="119"/>
      <c r="B231" s="33">
        <v>323</v>
      </c>
      <c r="C231" s="141" t="s">
        <v>18</v>
      </c>
      <c r="D231" s="235">
        <f>SUM(D232:D233)</f>
        <v>195.77</v>
      </c>
      <c r="E231" s="68">
        <f>SUM(E232:E233)</f>
        <v>159.26999999999998</v>
      </c>
      <c r="F231" s="68">
        <v>0</v>
      </c>
      <c r="G231" s="78">
        <f t="shared" si="9"/>
        <v>0</v>
      </c>
      <c r="H231" s="78">
        <f t="shared" si="8"/>
        <v>0</v>
      </c>
    </row>
    <row r="232" spans="1:8" ht="20.100000000000001" customHeight="1">
      <c r="A232" s="119"/>
      <c r="B232" s="33">
        <v>3237</v>
      </c>
      <c r="C232" s="141" t="s">
        <v>185</v>
      </c>
      <c r="D232" s="235">
        <v>0</v>
      </c>
      <c r="E232" s="68">
        <v>66.36</v>
      </c>
      <c r="F232" s="68">
        <v>0</v>
      </c>
      <c r="G232" s="78">
        <v>0</v>
      </c>
      <c r="H232" s="78">
        <f t="shared" si="8"/>
        <v>0</v>
      </c>
    </row>
    <row r="233" spans="1:8" ht="20.100000000000001" customHeight="1">
      <c r="A233" s="119"/>
      <c r="B233" s="33">
        <v>3239</v>
      </c>
      <c r="C233" s="141" t="s">
        <v>129</v>
      </c>
      <c r="D233" s="235">
        <v>195.77</v>
      </c>
      <c r="E233" s="68">
        <v>92.91</v>
      </c>
      <c r="F233" s="68">
        <v>0</v>
      </c>
      <c r="G233" s="78">
        <f t="shared" si="9"/>
        <v>0</v>
      </c>
      <c r="H233" s="78">
        <f t="shared" si="8"/>
        <v>0</v>
      </c>
    </row>
    <row r="234" spans="1:8" ht="20.100000000000001" customHeight="1">
      <c r="A234" s="119"/>
      <c r="B234" s="33">
        <v>329</v>
      </c>
      <c r="C234" s="145" t="s">
        <v>105</v>
      </c>
      <c r="D234" s="235">
        <v>0</v>
      </c>
      <c r="E234" s="68">
        <f>SUM(E235)</f>
        <v>39.81</v>
      </c>
      <c r="F234" s="68">
        <v>1000</v>
      </c>
      <c r="G234" s="78">
        <v>0</v>
      </c>
      <c r="H234" s="78">
        <f t="shared" si="8"/>
        <v>2511.9316754584274</v>
      </c>
    </row>
    <row r="235" spans="1:8" ht="20.100000000000001" customHeight="1">
      <c r="A235" s="119"/>
      <c r="B235" s="33">
        <v>3299</v>
      </c>
      <c r="C235" s="145" t="s">
        <v>105</v>
      </c>
      <c r="D235" s="235">
        <v>0</v>
      </c>
      <c r="E235" s="68">
        <v>39.81</v>
      </c>
      <c r="F235" s="68">
        <v>1000</v>
      </c>
      <c r="G235" s="78">
        <v>0</v>
      </c>
      <c r="H235" s="78">
        <f t="shared" si="8"/>
        <v>2511.9316754584274</v>
      </c>
    </row>
    <row r="236" spans="1:8" ht="20.100000000000001" customHeight="1">
      <c r="A236" s="253" t="s">
        <v>70</v>
      </c>
      <c r="B236" s="185" t="s">
        <v>89</v>
      </c>
      <c r="C236" s="186"/>
      <c r="D236" s="232">
        <f t="shared" ref="D236:E238" si="11">SUM(D237)</f>
        <v>517.73</v>
      </c>
      <c r="E236" s="65">
        <f t="shared" si="11"/>
        <v>265.45</v>
      </c>
      <c r="F236" s="65">
        <v>0</v>
      </c>
      <c r="G236" s="78">
        <f t="shared" si="9"/>
        <v>0</v>
      </c>
      <c r="H236" s="78">
        <f t="shared" si="8"/>
        <v>0</v>
      </c>
    </row>
    <row r="237" spans="1:8" ht="20.100000000000001" customHeight="1">
      <c r="A237" s="125">
        <v>55042</v>
      </c>
      <c r="B237" s="223" t="s">
        <v>88</v>
      </c>
      <c r="C237" s="163"/>
      <c r="D237" s="232">
        <f t="shared" si="11"/>
        <v>517.73</v>
      </c>
      <c r="E237" s="65">
        <f t="shared" si="11"/>
        <v>265.45</v>
      </c>
      <c r="F237" s="65">
        <v>0</v>
      </c>
      <c r="G237" s="78">
        <f t="shared" si="9"/>
        <v>0</v>
      </c>
      <c r="H237" s="78">
        <f t="shared" si="8"/>
        <v>0</v>
      </c>
    </row>
    <row r="238" spans="1:8" ht="20.100000000000001" customHeight="1">
      <c r="A238" s="119"/>
      <c r="B238" s="33">
        <v>3</v>
      </c>
      <c r="C238" s="141" t="s">
        <v>3</v>
      </c>
      <c r="D238" s="234">
        <f t="shared" si="11"/>
        <v>517.73</v>
      </c>
      <c r="E238" s="67">
        <f t="shared" si="11"/>
        <v>265.45</v>
      </c>
      <c r="F238" s="67">
        <v>0</v>
      </c>
      <c r="G238" s="78">
        <f t="shared" si="9"/>
        <v>0</v>
      </c>
      <c r="H238" s="78">
        <f t="shared" si="8"/>
        <v>0</v>
      </c>
    </row>
    <row r="239" spans="1:8" ht="20.100000000000001" customHeight="1">
      <c r="A239" s="119"/>
      <c r="B239" s="33">
        <v>32</v>
      </c>
      <c r="C239" s="141" t="s">
        <v>17</v>
      </c>
      <c r="D239" s="235">
        <f>SUM(D240+D242+D244)</f>
        <v>517.73</v>
      </c>
      <c r="E239" s="68">
        <f>SUM(E240+E242+E244)</f>
        <v>265.45</v>
      </c>
      <c r="F239" s="68">
        <v>0</v>
      </c>
      <c r="G239" s="78">
        <f t="shared" si="9"/>
        <v>0</v>
      </c>
      <c r="H239" s="78">
        <f t="shared" si="8"/>
        <v>0</v>
      </c>
    </row>
    <row r="240" spans="1:8" ht="20.100000000000001" customHeight="1">
      <c r="A240" s="119"/>
      <c r="B240" s="33">
        <v>321</v>
      </c>
      <c r="C240" s="145" t="s">
        <v>20</v>
      </c>
      <c r="D240" s="236">
        <f>SUM(D241)</f>
        <v>26.55</v>
      </c>
      <c r="E240" s="69">
        <f>SUM(E241)</f>
        <v>26.54</v>
      </c>
      <c r="F240" s="69">
        <v>0</v>
      </c>
      <c r="G240" s="78">
        <f t="shared" si="9"/>
        <v>0</v>
      </c>
      <c r="H240" s="78">
        <f t="shared" si="8"/>
        <v>0</v>
      </c>
    </row>
    <row r="241" spans="1:8" ht="20.100000000000001" customHeight="1">
      <c r="A241" s="84"/>
      <c r="B241" s="33">
        <v>3211</v>
      </c>
      <c r="C241" s="145" t="s">
        <v>172</v>
      </c>
      <c r="D241" s="236">
        <v>26.55</v>
      </c>
      <c r="E241" s="69">
        <v>26.54</v>
      </c>
      <c r="F241" s="69">
        <v>0</v>
      </c>
      <c r="G241" s="78">
        <f t="shared" si="9"/>
        <v>0</v>
      </c>
      <c r="H241" s="78">
        <f t="shared" si="8"/>
        <v>0</v>
      </c>
    </row>
    <row r="242" spans="1:8" ht="20.100000000000001" customHeight="1">
      <c r="A242" s="25"/>
      <c r="B242" s="33">
        <v>322</v>
      </c>
      <c r="C242" s="145" t="s">
        <v>19</v>
      </c>
      <c r="D242" s="235">
        <f>SUM(D243)</f>
        <v>26.65</v>
      </c>
      <c r="E242" s="68">
        <f>SUM(E243)</f>
        <v>13.27</v>
      </c>
      <c r="F242" s="68">
        <v>0</v>
      </c>
      <c r="G242" s="78">
        <f t="shared" si="9"/>
        <v>0</v>
      </c>
      <c r="H242" s="78">
        <f t="shared" si="8"/>
        <v>0</v>
      </c>
    </row>
    <row r="243" spans="1:8" ht="20.100000000000001" customHeight="1">
      <c r="A243" s="25"/>
      <c r="B243" s="33">
        <v>3221</v>
      </c>
      <c r="C243" s="145" t="s">
        <v>174</v>
      </c>
      <c r="D243" s="235">
        <v>26.65</v>
      </c>
      <c r="E243" s="68">
        <v>13.27</v>
      </c>
      <c r="F243" s="68">
        <v>0</v>
      </c>
      <c r="G243" s="78">
        <f t="shared" si="9"/>
        <v>0</v>
      </c>
      <c r="H243" s="78">
        <f t="shared" si="8"/>
        <v>0</v>
      </c>
    </row>
    <row r="244" spans="1:8" ht="20.100000000000001" customHeight="1">
      <c r="A244" s="25"/>
      <c r="B244" s="33">
        <v>323</v>
      </c>
      <c r="C244" s="145" t="s">
        <v>18</v>
      </c>
      <c r="D244" s="235">
        <f>SUM(D245)</f>
        <v>464.53</v>
      </c>
      <c r="E244" s="68">
        <f>SUM(E245)</f>
        <v>225.64</v>
      </c>
      <c r="F244" s="68">
        <v>0</v>
      </c>
      <c r="G244" s="78">
        <f t="shared" si="9"/>
        <v>0</v>
      </c>
      <c r="H244" s="78">
        <f t="shared" si="8"/>
        <v>0</v>
      </c>
    </row>
    <row r="245" spans="1:8" ht="20.100000000000001" customHeight="1">
      <c r="A245" s="25"/>
      <c r="B245" s="33">
        <v>3231</v>
      </c>
      <c r="C245" s="145" t="s">
        <v>192</v>
      </c>
      <c r="D245" s="235">
        <v>464.53</v>
      </c>
      <c r="E245" s="68">
        <v>225.64</v>
      </c>
      <c r="F245" s="68">
        <v>0</v>
      </c>
      <c r="G245" s="78">
        <f t="shared" si="9"/>
        <v>0</v>
      </c>
      <c r="H245" s="78">
        <f t="shared" si="8"/>
        <v>0</v>
      </c>
    </row>
    <row r="246" spans="1:8" ht="20.100000000000001" customHeight="1">
      <c r="A246" s="25"/>
      <c r="B246" s="33"/>
      <c r="C246" s="145"/>
      <c r="D246" s="235"/>
      <c r="E246" s="68"/>
      <c r="F246" s="68"/>
      <c r="G246" s="78">
        <v>0</v>
      </c>
      <c r="H246" s="78">
        <v>0</v>
      </c>
    </row>
    <row r="247" spans="1:8" ht="20.100000000000001" customHeight="1">
      <c r="A247" s="253" t="s">
        <v>276</v>
      </c>
      <c r="B247" s="185" t="s">
        <v>277</v>
      </c>
      <c r="C247" s="186"/>
      <c r="D247" s="232">
        <f t="shared" ref="D247:D249" si="12">SUM(D248)</f>
        <v>0</v>
      </c>
      <c r="E247" s="65">
        <v>0</v>
      </c>
      <c r="F247" s="65">
        <f>SUM(F248+F253)</f>
        <v>3079.56</v>
      </c>
      <c r="G247" s="78">
        <v>0</v>
      </c>
      <c r="H247" s="78">
        <v>0</v>
      </c>
    </row>
    <row r="248" spans="1:8" ht="20.100000000000001" customHeight="1">
      <c r="A248" s="125">
        <v>11001</v>
      </c>
      <c r="B248" s="250" t="s">
        <v>80</v>
      </c>
      <c r="C248" s="163"/>
      <c r="D248" s="232">
        <f t="shared" si="12"/>
        <v>0</v>
      </c>
      <c r="E248" s="65">
        <v>0</v>
      </c>
      <c r="F248" s="65">
        <v>1266.54</v>
      </c>
      <c r="G248" s="78">
        <v>0</v>
      </c>
      <c r="H248" s="78">
        <v>0</v>
      </c>
    </row>
    <row r="249" spans="1:8" ht="20.100000000000001" customHeight="1">
      <c r="A249" s="119"/>
      <c r="B249" s="33">
        <v>3</v>
      </c>
      <c r="C249" s="141" t="s">
        <v>3</v>
      </c>
      <c r="D249" s="234">
        <f t="shared" si="12"/>
        <v>0</v>
      </c>
      <c r="E249" s="67">
        <v>0</v>
      </c>
      <c r="F249" s="67">
        <v>1266.54</v>
      </c>
      <c r="G249" s="78">
        <v>0</v>
      </c>
      <c r="H249" s="78">
        <v>0</v>
      </c>
    </row>
    <row r="250" spans="1:8" ht="20.100000000000001" customHeight="1">
      <c r="A250" s="119"/>
      <c r="B250" s="33">
        <v>37</v>
      </c>
      <c r="C250" s="141" t="s">
        <v>17</v>
      </c>
      <c r="D250" s="235">
        <f>SUM(D251+D260+D262)</f>
        <v>0</v>
      </c>
      <c r="E250" s="68">
        <v>0</v>
      </c>
      <c r="F250" s="68">
        <v>1266.54</v>
      </c>
      <c r="G250" s="78">
        <v>0</v>
      </c>
      <c r="H250" s="78">
        <v>0</v>
      </c>
    </row>
    <row r="251" spans="1:8" ht="20.100000000000001" customHeight="1">
      <c r="A251" s="119"/>
      <c r="B251" s="33">
        <v>372</v>
      </c>
      <c r="C251" s="145" t="s">
        <v>20</v>
      </c>
      <c r="D251" s="236">
        <f>SUM(D259)</f>
        <v>0</v>
      </c>
      <c r="E251" s="69">
        <v>0</v>
      </c>
      <c r="F251" s="69">
        <v>1266.54</v>
      </c>
      <c r="G251" s="78">
        <v>0</v>
      </c>
      <c r="H251" s="78">
        <v>0</v>
      </c>
    </row>
    <row r="252" spans="1:8" ht="20.100000000000001" customHeight="1">
      <c r="A252" s="119"/>
      <c r="B252" s="33"/>
      <c r="C252" s="145"/>
      <c r="D252" s="236"/>
      <c r="E252" s="69"/>
      <c r="F252" s="69"/>
      <c r="G252" s="78">
        <v>0</v>
      </c>
      <c r="H252" s="78">
        <v>0</v>
      </c>
    </row>
    <row r="253" spans="1:8" ht="20.100000000000001" customHeight="1">
      <c r="A253" s="125">
        <v>53082</v>
      </c>
      <c r="B253" s="371" t="s">
        <v>75</v>
      </c>
      <c r="C253" s="372"/>
      <c r="D253" s="239">
        <v>0</v>
      </c>
      <c r="E253" s="72">
        <v>0</v>
      </c>
      <c r="F253" s="72">
        <v>1813.02</v>
      </c>
      <c r="G253" s="78">
        <v>0</v>
      </c>
      <c r="H253" s="78">
        <v>0</v>
      </c>
    </row>
    <row r="254" spans="1:8" ht="20.100000000000001" customHeight="1">
      <c r="A254" s="119"/>
      <c r="B254" s="33">
        <v>3</v>
      </c>
      <c r="C254" s="141" t="s">
        <v>3</v>
      </c>
      <c r="D254" s="236">
        <v>0</v>
      </c>
      <c r="E254" s="69">
        <v>0</v>
      </c>
      <c r="F254" s="69">
        <v>1813.02</v>
      </c>
      <c r="G254" s="78">
        <v>0</v>
      </c>
      <c r="H254" s="78">
        <v>0</v>
      </c>
    </row>
    <row r="255" spans="1:8" ht="20.100000000000001" customHeight="1">
      <c r="A255" s="119"/>
      <c r="B255" s="33">
        <v>37</v>
      </c>
      <c r="C255" s="141" t="s">
        <v>17</v>
      </c>
      <c r="D255" s="236">
        <v>0</v>
      </c>
      <c r="E255" s="69">
        <v>0</v>
      </c>
      <c r="F255" s="69">
        <v>1813.02</v>
      </c>
      <c r="G255" s="78">
        <v>0</v>
      </c>
      <c r="H255" s="78">
        <v>0</v>
      </c>
    </row>
    <row r="256" spans="1:8" ht="20.100000000000001" customHeight="1">
      <c r="A256" s="119"/>
      <c r="B256" s="33">
        <v>372</v>
      </c>
      <c r="C256" s="145" t="s">
        <v>278</v>
      </c>
      <c r="D256" s="236">
        <v>0</v>
      </c>
      <c r="E256" s="69">
        <v>0</v>
      </c>
      <c r="F256" s="69">
        <v>1813.02</v>
      </c>
      <c r="G256" s="78">
        <v>0</v>
      </c>
      <c r="H256" s="78">
        <v>0</v>
      </c>
    </row>
    <row r="257" spans="1:8" ht="20.100000000000001" customHeight="1">
      <c r="A257" s="119"/>
      <c r="B257" s="33"/>
      <c r="C257" s="145"/>
      <c r="D257" s="236"/>
      <c r="E257" s="69"/>
      <c r="F257" s="69"/>
      <c r="G257" s="78">
        <v>0</v>
      </c>
      <c r="H257" s="78">
        <v>0</v>
      </c>
    </row>
    <row r="258" spans="1:8" ht="20.100000000000001" customHeight="1">
      <c r="A258" s="119"/>
      <c r="B258" s="33"/>
      <c r="C258" s="145"/>
      <c r="D258" s="236"/>
      <c r="E258" s="69"/>
      <c r="F258" s="69"/>
      <c r="G258" s="78">
        <v>0</v>
      </c>
      <c r="H258" s="78">
        <v>0</v>
      </c>
    </row>
    <row r="259" spans="1:8" ht="20.100000000000001" customHeight="1">
      <c r="A259" s="252" t="s">
        <v>55</v>
      </c>
      <c r="B259" s="187" t="s">
        <v>90</v>
      </c>
      <c r="C259" s="167"/>
      <c r="D259" s="232">
        <v>0</v>
      </c>
      <c r="E259" s="65">
        <f>SUM(E260)</f>
        <v>9887.09</v>
      </c>
      <c r="F259" s="65">
        <v>0</v>
      </c>
      <c r="G259" s="78">
        <v>0</v>
      </c>
      <c r="H259" s="78">
        <f t="shared" si="8"/>
        <v>0</v>
      </c>
    </row>
    <row r="260" spans="1:8" ht="16.5" customHeight="1">
      <c r="A260" s="131">
        <v>32400</v>
      </c>
      <c r="B260" s="188" t="s">
        <v>77</v>
      </c>
      <c r="C260" s="158"/>
      <c r="D260" s="241">
        <v>0</v>
      </c>
      <c r="E260" s="74">
        <f>SUM(E261+E286)</f>
        <v>9887.09</v>
      </c>
      <c r="F260" s="74">
        <v>0</v>
      </c>
      <c r="G260" s="78">
        <v>0</v>
      </c>
      <c r="H260" s="78">
        <f t="shared" si="8"/>
        <v>0</v>
      </c>
    </row>
    <row r="261" spans="1:8" ht="20.100000000000001" customHeight="1">
      <c r="A261" s="122"/>
      <c r="B261" s="33">
        <v>3</v>
      </c>
      <c r="C261" s="141" t="s">
        <v>3</v>
      </c>
      <c r="D261" s="234">
        <v>0</v>
      </c>
      <c r="E261" s="67">
        <f>SUM(E262+E265+E282)</f>
        <v>7564.4400000000005</v>
      </c>
      <c r="F261" s="67">
        <v>0</v>
      </c>
      <c r="G261" s="78">
        <v>0</v>
      </c>
      <c r="H261" s="78">
        <f t="shared" ref="H261:H324" si="13">SUM(F261/E261)*100</f>
        <v>0</v>
      </c>
    </row>
    <row r="262" spans="1:8" ht="20.100000000000001" customHeight="1">
      <c r="A262" s="122"/>
      <c r="B262" s="33">
        <v>31</v>
      </c>
      <c r="C262" s="141" t="s">
        <v>118</v>
      </c>
      <c r="D262" s="234">
        <v>0</v>
      </c>
      <c r="E262" s="67">
        <f>SUM(E263)</f>
        <v>1990.84</v>
      </c>
      <c r="F262" s="67">
        <v>0</v>
      </c>
      <c r="G262" s="78">
        <v>0</v>
      </c>
      <c r="H262" s="78">
        <f t="shared" si="13"/>
        <v>0</v>
      </c>
    </row>
    <row r="263" spans="1:8" ht="20.100000000000001" customHeight="1">
      <c r="A263" s="122"/>
      <c r="B263" s="33">
        <v>312</v>
      </c>
      <c r="C263" s="141" t="s">
        <v>16</v>
      </c>
      <c r="D263" s="236">
        <v>0</v>
      </c>
      <c r="E263" s="69">
        <f>SUM(E264)</f>
        <v>1990.84</v>
      </c>
      <c r="F263" s="69">
        <v>0</v>
      </c>
      <c r="G263" s="78">
        <v>0</v>
      </c>
      <c r="H263" s="78">
        <f t="shared" si="13"/>
        <v>0</v>
      </c>
    </row>
    <row r="264" spans="1:8" ht="20.100000000000001" customHeight="1">
      <c r="A264" s="122"/>
      <c r="B264" s="33">
        <v>3121</v>
      </c>
      <c r="C264" s="141" t="s">
        <v>141</v>
      </c>
      <c r="D264" s="236">
        <v>0</v>
      </c>
      <c r="E264" s="69">
        <v>1990.84</v>
      </c>
      <c r="F264" s="69">
        <v>0</v>
      </c>
      <c r="G264" s="78">
        <v>0</v>
      </c>
      <c r="H264" s="78">
        <f t="shared" si="13"/>
        <v>0</v>
      </c>
    </row>
    <row r="265" spans="1:8" ht="20.100000000000001" customHeight="1">
      <c r="A265" s="122"/>
      <c r="B265" s="33">
        <v>32</v>
      </c>
      <c r="C265" s="141" t="s">
        <v>17</v>
      </c>
      <c r="D265" s="236">
        <v>0</v>
      </c>
      <c r="E265" s="69">
        <f>SUM(E266+E270+E274+E280)</f>
        <v>4844.38</v>
      </c>
      <c r="F265" s="69">
        <v>0</v>
      </c>
      <c r="G265" s="78">
        <v>0</v>
      </c>
      <c r="H265" s="78">
        <f t="shared" si="13"/>
        <v>0</v>
      </c>
    </row>
    <row r="266" spans="1:8" ht="20.100000000000001" customHeight="1">
      <c r="A266" s="122"/>
      <c r="B266" s="33">
        <v>321</v>
      </c>
      <c r="C266" s="145" t="s">
        <v>20</v>
      </c>
      <c r="D266" s="236">
        <v>0</v>
      </c>
      <c r="E266" s="69">
        <f>SUM(E267:E269)</f>
        <v>1061.78</v>
      </c>
      <c r="F266" s="69">
        <v>0</v>
      </c>
      <c r="G266" s="78">
        <v>0</v>
      </c>
      <c r="H266" s="78">
        <f t="shared" si="13"/>
        <v>0</v>
      </c>
    </row>
    <row r="267" spans="1:8" ht="20.100000000000001" customHeight="1">
      <c r="A267" s="122"/>
      <c r="B267" s="33">
        <v>3211</v>
      </c>
      <c r="C267" s="148" t="s">
        <v>172</v>
      </c>
      <c r="D267" s="236">
        <v>0</v>
      </c>
      <c r="E267" s="69">
        <v>265.45</v>
      </c>
      <c r="F267" s="69">
        <v>0</v>
      </c>
      <c r="G267" s="78">
        <v>0</v>
      </c>
      <c r="H267" s="78">
        <f t="shared" si="13"/>
        <v>0</v>
      </c>
    </row>
    <row r="268" spans="1:8" ht="20.100000000000001" customHeight="1">
      <c r="A268" s="122"/>
      <c r="B268" s="33">
        <v>3213</v>
      </c>
      <c r="C268" s="148" t="s">
        <v>173</v>
      </c>
      <c r="D268" s="236">
        <v>0</v>
      </c>
      <c r="E268" s="69">
        <v>663.61</v>
      </c>
      <c r="F268" s="69">
        <v>0</v>
      </c>
      <c r="G268" s="78">
        <v>0</v>
      </c>
      <c r="H268" s="78">
        <f t="shared" si="13"/>
        <v>0</v>
      </c>
    </row>
    <row r="269" spans="1:8" ht="20.100000000000001" customHeight="1">
      <c r="A269" s="122"/>
      <c r="B269" s="33">
        <v>3214</v>
      </c>
      <c r="C269" s="148" t="s">
        <v>213</v>
      </c>
      <c r="D269" s="236">
        <v>0</v>
      </c>
      <c r="E269" s="69">
        <v>132.72</v>
      </c>
      <c r="F269" s="69">
        <v>0</v>
      </c>
      <c r="G269" s="78">
        <v>0</v>
      </c>
      <c r="H269" s="78">
        <f t="shared" si="13"/>
        <v>0</v>
      </c>
    </row>
    <row r="270" spans="1:8" ht="20.100000000000001" customHeight="1">
      <c r="A270" s="122"/>
      <c r="B270" s="33">
        <v>322</v>
      </c>
      <c r="C270" s="146" t="s">
        <v>19</v>
      </c>
      <c r="D270" s="235">
        <v>0</v>
      </c>
      <c r="E270" s="68">
        <f>SUM(E271:E273)</f>
        <v>398.16</v>
      </c>
      <c r="F270" s="68">
        <v>0</v>
      </c>
      <c r="G270" s="78">
        <v>0</v>
      </c>
      <c r="H270" s="78">
        <f t="shared" si="13"/>
        <v>0</v>
      </c>
    </row>
    <row r="271" spans="1:8" ht="20.100000000000001" customHeight="1">
      <c r="A271" s="123"/>
      <c r="B271" s="33">
        <v>3222</v>
      </c>
      <c r="C271" s="146" t="s">
        <v>175</v>
      </c>
      <c r="D271" s="235">
        <v>0</v>
      </c>
      <c r="E271" s="68">
        <v>0</v>
      </c>
      <c r="F271" s="68">
        <v>0</v>
      </c>
      <c r="G271" s="78">
        <v>0</v>
      </c>
      <c r="H271" s="78">
        <v>0</v>
      </c>
    </row>
    <row r="272" spans="1:8" ht="20.100000000000001" customHeight="1">
      <c r="A272" s="123"/>
      <c r="B272" s="33">
        <v>3224</v>
      </c>
      <c r="C272" s="146" t="s">
        <v>214</v>
      </c>
      <c r="D272" s="235">
        <v>0</v>
      </c>
      <c r="E272" s="68">
        <v>199.08</v>
      </c>
      <c r="F272" s="68">
        <v>0</v>
      </c>
      <c r="G272" s="78">
        <v>0</v>
      </c>
      <c r="H272" s="78">
        <f t="shared" si="13"/>
        <v>0</v>
      </c>
    </row>
    <row r="273" spans="1:8" ht="20.100000000000001" customHeight="1">
      <c r="A273" s="123"/>
      <c r="B273" s="33">
        <v>3227</v>
      </c>
      <c r="C273" s="146" t="s">
        <v>215</v>
      </c>
      <c r="D273" s="235">
        <v>0</v>
      </c>
      <c r="E273" s="68">
        <v>199.08</v>
      </c>
      <c r="F273" s="68">
        <v>0</v>
      </c>
      <c r="G273" s="78">
        <v>0</v>
      </c>
      <c r="H273" s="78">
        <f t="shared" si="13"/>
        <v>0</v>
      </c>
    </row>
    <row r="274" spans="1:8" ht="20.100000000000001" customHeight="1">
      <c r="A274" s="123"/>
      <c r="B274" s="33">
        <v>323</v>
      </c>
      <c r="C274" s="141" t="s">
        <v>18</v>
      </c>
      <c r="D274" s="235">
        <v>0</v>
      </c>
      <c r="E274" s="68">
        <f>SUM(E275:E279)</f>
        <v>3384.44</v>
      </c>
      <c r="F274" s="68">
        <v>0</v>
      </c>
      <c r="G274" s="78">
        <v>0</v>
      </c>
      <c r="H274" s="78">
        <f t="shared" si="13"/>
        <v>0</v>
      </c>
    </row>
    <row r="275" spans="1:8" ht="20.100000000000001" customHeight="1">
      <c r="A275" s="123"/>
      <c r="B275" s="159">
        <v>3231</v>
      </c>
      <c r="C275" s="141" t="s">
        <v>192</v>
      </c>
      <c r="D275" s="235">
        <v>0</v>
      </c>
      <c r="E275" s="68">
        <v>0</v>
      </c>
      <c r="F275" s="68">
        <v>0</v>
      </c>
      <c r="G275" s="78">
        <v>0</v>
      </c>
      <c r="H275" s="78">
        <v>0</v>
      </c>
    </row>
    <row r="276" spans="1:8" ht="20.100000000000001" customHeight="1">
      <c r="A276" s="123"/>
      <c r="B276" s="159">
        <v>3232</v>
      </c>
      <c r="C276" s="141" t="s">
        <v>194</v>
      </c>
      <c r="D276" s="235">
        <v>0</v>
      </c>
      <c r="E276" s="68">
        <v>265.45</v>
      </c>
      <c r="F276" s="68">
        <v>0</v>
      </c>
      <c r="G276" s="78">
        <v>0</v>
      </c>
      <c r="H276" s="78">
        <f t="shared" si="13"/>
        <v>0</v>
      </c>
    </row>
    <row r="277" spans="1:8" ht="20.100000000000001" customHeight="1">
      <c r="A277" s="123"/>
      <c r="B277" s="159">
        <v>3234</v>
      </c>
      <c r="C277" s="141" t="s">
        <v>182</v>
      </c>
      <c r="D277" s="235">
        <v>0</v>
      </c>
      <c r="E277" s="68">
        <v>199.08</v>
      </c>
      <c r="F277" s="68">
        <v>0</v>
      </c>
      <c r="G277" s="78">
        <v>0</v>
      </c>
      <c r="H277" s="78">
        <f t="shared" si="13"/>
        <v>0</v>
      </c>
    </row>
    <row r="278" spans="1:8" ht="20.100000000000001" customHeight="1">
      <c r="A278" s="123"/>
      <c r="B278" s="159">
        <v>3237</v>
      </c>
      <c r="C278" s="141" t="s">
        <v>185</v>
      </c>
      <c r="D278" s="235">
        <v>0</v>
      </c>
      <c r="E278" s="68">
        <v>1990.84</v>
      </c>
      <c r="F278" s="68">
        <v>0</v>
      </c>
      <c r="G278" s="78">
        <v>0</v>
      </c>
      <c r="H278" s="78">
        <f t="shared" si="13"/>
        <v>0</v>
      </c>
    </row>
    <row r="279" spans="1:8" ht="20.100000000000001" customHeight="1">
      <c r="A279" s="123"/>
      <c r="B279" s="159">
        <v>3238</v>
      </c>
      <c r="C279" s="141" t="s">
        <v>186</v>
      </c>
      <c r="D279" s="235">
        <v>0</v>
      </c>
      <c r="E279" s="68">
        <v>929.07</v>
      </c>
      <c r="F279" s="68">
        <v>0</v>
      </c>
      <c r="G279" s="78">
        <v>0</v>
      </c>
      <c r="H279" s="78">
        <f t="shared" si="13"/>
        <v>0</v>
      </c>
    </row>
    <row r="280" spans="1:8" ht="20.100000000000001" customHeight="1">
      <c r="A280" s="123"/>
      <c r="B280" s="159">
        <v>329</v>
      </c>
      <c r="C280" s="141" t="s">
        <v>10</v>
      </c>
      <c r="D280" s="235">
        <v>0</v>
      </c>
      <c r="E280" s="68">
        <f>SUM(E281)</f>
        <v>0</v>
      </c>
      <c r="F280" s="68">
        <v>0</v>
      </c>
      <c r="G280" s="78">
        <v>0</v>
      </c>
      <c r="H280" s="78">
        <v>0</v>
      </c>
    </row>
    <row r="281" spans="1:8" ht="20.100000000000001" customHeight="1">
      <c r="A281" s="123"/>
      <c r="B281" s="159">
        <v>3299</v>
      </c>
      <c r="C281" s="109" t="s">
        <v>105</v>
      </c>
      <c r="D281" s="235">
        <v>0</v>
      </c>
      <c r="E281" s="68">
        <v>0</v>
      </c>
      <c r="F281" s="68">
        <v>0</v>
      </c>
      <c r="G281" s="78">
        <v>0</v>
      </c>
      <c r="H281" s="78">
        <v>0</v>
      </c>
    </row>
    <row r="282" spans="1:8" ht="20.100000000000001" customHeight="1">
      <c r="A282" s="123"/>
      <c r="B282" s="159">
        <v>37</v>
      </c>
      <c r="C282" s="160" t="s">
        <v>71</v>
      </c>
      <c r="D282" s="234">
        <v>0</v>
      </c>
      <c r="E282" s="67">
        <f>SUM(E283)</f>
        <v>729.22</v>
      </c>
      <c r="F282" s="67">
        <v>0</v>
      </c>
      <c r="G282" s="78">
        <v>0</v>
      </c>
      <c r="H282" s="78">
        <f t="shared" si="13"/>
        <v>0</v>
      </c>
    </row>
    <row r="283" spans="1:8" ht="20.100000000000001" customHeight="1">
      <c r="A283" s="123"/>
      <c r="B283" s="159">
        <v>372</v>
      </c>
      <c r="C283" s="160" t="s">
        <v>72</v>
      </c>
      <c r="D283" s="235">
        <v>0</v>
      </c>
      <c r="E283" s="68">
        <f>SUM(E284:E285)</f>
        <v>729.22</v>
      </c>
      <c r="F283" s="68">
        <v>0</v>
      </c>
      <c r="G283" s="78">
        <v>0</v>
      </c>
      <c r="H283" s="78">
        <f t="shared" si="13"/>
        <v>0</v>
      </c>
    </row>
    <row r="284" spans="1:8" ht="20.100000000000001" customHeight="1">
      <c r="A284" s="123"/>
      <c r="B284" s="159">
        <v>3721</v>
      </c>
      <c r="C284" s="160" t="s">
        <v>216</v>
      </c>
      <c r="D284" s="235">
        <v>0</v>
      </c>
      <c r="E284" s="68">
        <v>530.13</v>
      </c>
      <c r="F284" s="68">
        <v>0</v>
      </c>
      <c r="G284" s="78">
        <v>0</v>
      </c>
      <c r="H284" s="78">
        <f t="shared" si="13"/>
        <v>0</v>
      </c>
    </row>
    <row r="285" spans="1:8" ht="20.100000000000001" customHeight="1">
      <c r="A285" s="123"/>
      <c r="B285" s="159">
        <v>3722</v>
      </c>
      <c r="C285" s="160" t="s">
        <v>217</v>
      </c>
      <c r="D285" s="235">
        <v>0</v>
      </c>
      <c r="E285" s="68">
        <v>199.09</v>
      </c>
      <c r="F285" s="68">
        <v>0</v>
      </c>
      <c r="G285" s="78">
        <v>0</v>
      </c>
      <c r="H285" s="78">
        <f t="shared" si="13"/>
        <v>0</v>
      </c>
    </row>
    <row r="286" spans="1:8" ht="20.100000000000001" customHeight="1">
      <c r="A286" s="123"/>
      <c r="B286" s="159">
        <v>4</v>
      </c>
      <c r="C286" s="160" t="s">
        <v>38</v>
      </c>
      <c r="D286" s="234">
        <v>0</v>
      </c>
      <c r="E286" s="67">
        <f>SUM(E287)</f>
        <v>2322.65</v>
      </c>
      <c r="F286" s="67">
        <v>0</v>
      </c>
      <c r="G286" s="78">
        <v>0</v>
      </c>
      <c r="H286" s="78">
        <f t="shared" si="13"/>
        <v>0</v>
      </c>
    </row>
    <row r="287" spans="1:8" ht="20.100000000000001" customHeight="1">
      <c r="A287" s="123"/>
      <c r="B287" s="33">
        <v>42</v>
      </c>
      <c r="C287" s="146" t="s">
        <v>37</v>
      </c>
      <c r="D287" s="235">
        <v>0</v>
      </c>
      <c r="E287" s="68">
        <f>SUM(E288)</f>
        <v>2322.65</v>
      </c>
      <c r="F287" s="68">
        <v>0</v>
      </c>
      <c r="G287" s="78">
        <v>0</v>
      </c>
      <c r="H287" s="78">
        <f t="shared" si="13"/>
        <v>0</v>
      </c>
    </row>
    <row r="288" spans="1:8" ht="20.100000000000001" customHeight="1">
      <c r="A288" s="123"/>
      <c r="B288" s="161">
        <v>422</v>
      </c>
      <c r="C288" s="162" t="s">
        <v>47</v>
      </c>
      <c r="D288" s="235">
        <v>0</v>
      </c>
      <c r="E288" s="68">
        <f>SUM(E289:E290)</f>
        <v>2322.65</v>
      </c>
      <c r="F288" s="68">
        <v>0</v>
      </c>
      <c r="G288" s="78">
        <v>0</v>
      </c>
      <c r="H288" s="78">
        <f t="shared" si="13"/>
        <v>0</v>
      </c>
    </row>
    <row r="289" spans="1:9" ht="20.100000000000001" customHeight="1">
      <c r="A289" s="123"/>
      <c r="B289" s="189">
        <v>4221</v>
      </c>
      <c r="C289" s="190" t="s">
        <v>195</v>
      </c>
      <c r="D289" s="235">
        <v>0</v>
      </c>
      <c r="E289" s="68">
        <v>1990.84</v>
      </c>
      <c r="F289" s="68">
        <v>0</v>
      </c>
      <c r="G289" s="78">
        <v>0</v>
      </c>
      <c r="H289" s="78">
        <f t="shared" si="13"/>
        <v>0</v>
      </c>
    </row>
    <row r="290" spans="1:9" ht="20.100000000000001" customHeight="1">
      <c r="A290" s="123"/>
      <c r="B290" s="189">
        <v>4222</v>
      </c>
      <c r="C290" s="190" t="s">
        <v>218</v>
      </c>
      <c r="D290" s="235">
        <v>0</v>
      </c>
      <c r="E290" s="68">
        <v>331.81</v>
      </c>
      <c r="F290" s="68">
        <v>0</v>
      </c>
      <c r="G290" s="78">
        <v>0</v>
      </c>
      <c r="H290" s="78">
        <f t="shared" si="13"/>
        <v>0</v>
      </c>
    </row>
    <row r="291" spans="1:9" ht="20.100000000000001" customHeight="1">
      <c r="A291" s="255" t="s">
        <v>60</v>
      </c>
      <c r="B291" s="191" t="s">
        <v>92</v>
      </c>
      <c r="C291" s="192"/>
      <c r="D291" s="232">
        <v>0</v>
      </c>
      <c r="E291" s="65">
        <v>0</v>
      </c>
      <c r="F291" s="65">
        <v>383.1</v>
      </c>
      <c r="G291" s="78">
        <v>0</v>
      </c>
      <c r="H291" s="78">
        <v>0</v>
      </c>
    </row>
    <row r="292" spans="1:9" ht="20.100000000000001" customHeight="1">
      <c r="A292" s="125">
        <v>53080</v>
      </c>
      <c r="B292" s="193" t="s">
        <v>91</v>
      </c>
      <c r="C292" s="163"/>
      <c r="D292" s="232">
        <v>0</v>
      </c>
      <c r="E292" s="65">
        <v>0</v>
      </c>
      <c r="F292" s="65">
        <v>383.1</v>
      </c>
      <c r="G292" s="78">
        <v>0</v>
      </c>
      <c r="H292" s="78">
        <v>0</v>
      </c>
    </row>
    <row r="293" spans="1:9" ht="20.100000000000001" customHeight="1">
      <c r="A293" s="132"/>
      <c r="B293" s="33">
        <v>3</v>
      </c>
      <c r="C293" s="141" t="s">
        <v>3</v>
      </c>
      <c r="D293" s="234">
        <v>0</v>
      </c>
      <c r="E293" s="67">
        <v>0</v>
      </c>
      <c r="F293" s="67">
        <v>383.1</v>
      </c>
      <c r="G293" s="78">
        <v>0</v>
      </c>
      <c r="H293" s="78">
        <v>0</v>
      </c>
    </row>
    <row r="294" spans="1:9" ht="20.100000000000001" customHeight="1">
      <c r="A294" s="132"/>
      <c r="B294" s="33">
        <v>32</v>
      </c>
      <c r="C294" s="141" t="s">
        <v>17</v>
      </c>
      <c r="D294" s="235">
        <v>0</v>
      </c>
      <c r="E294" s="68">
        <v>0</v>
      </c>
      <c r="F294" s="68">
        <v>383.1</v>
      </c>
      <c r="G294" s="78">
        <v>0</v>
      </c>
      <c r="H294" s="78">
        <v>0</v>
      </c>
    </row>
    <row r="295" spans="1:9" ht="20.100000000000001" customHeight="1">
      <c r="A295" s="53"/>
      <c r="B295" s="33">
        <v>321</v>
      </c>
      <c r="C295" s="145" t="s">
        <v>20</v>
      </c>
      <c r="D295" s="235">
        <v>0</v>
      </c>
      <c r="E295" s="68">
        <v>0</v>
      </c>
      <c r="F295" s="68">
        <v>383.1</v>
      </c>
      <c r="G295" s="78">
        <v>0</v>
      </c>
      <c r="H295" s="78">
        <v>0</v>
      </c>
    </row>
    <row r="296" spans="1:9" ht="20.100000000000001" customHeight="1">
      <c r="A296" s="53"/>
      <c r="B296" s="33">
        <v>324</v>
      </c>
      <c r="C296" s="141" t="s">
        <v>69</v>
      </c>
      <c r="D296" s="235">
        <v>0</v>
      </c>
      <c r="E296" s="68">
        <v>0</v>
      </c>
      <c r="F296" s="68">
        <v>383.1</v>
      </c>
      <c r="G296" s="78">
        <v>0</v>
      </c>
      <c r="H296" s="78">
        <v>0</v>
      </c>
    </row>
    <row r="297" spans="1:9" ht="20.100000000000001" customHeight="1">
      <c r="A297" s="253" t="s">
        <v>66</v>
      </c>
      <c r="B297" s="185" t="s">
        <v>93</v>
      </c>
      <c r="C297" s="186"/>
      <c r="D297" s="232">
        <f>SUM(D299)</f>
        <v>1366.8999999999999</v>
      </c>
      <c r="E297" s="65">
        <f>SUM(E298+E316)</f>
        <v>1526.0699999999997</v>
      </c>
      <c r="F297" s="65">
        <f>SUM(F298)</f>
        <v>1059.75</v>
      </c>
      <c r="G297" s="78">
        <f t="shared" ref="G297:G312" si="14">SUM(F297/D297)*100</f>
        <v>77.529446192113554</v>
      </c>
      <c r="H297" s="78">
        <f t="shared" si="13"/>
        <v>69.443079282077505</v>
      </c>
    </row>
    <row r="298" spans="1:9" ht="20.100000000000001" customHeight="1">
      <c r="A298" s="118" t="s">
        <v>58</v>
      </c>
      <c r="B298" s="223" t="s">
        <v>80</v>
      </c>
      <c r="C298" s="224"/>
      <c r="D298" s="232">
        <f>SUM(D299+D313)</f>
        <v>1366.8999999999999</v>
      </c>
      <c r="E298" s="65">
        <f>SUM(E299+E313)</f>
        <v>1326.9899999999998</v>
      </c>
      <c r="F298" s="65">
        <f>SUM(F299)</f>
        <v>1059.75</v>
      </c>
      <c r="G298" s="78">
        <f t="shared" si="14"/>
        <v>77.529446192113554</v>
      </c>
      <c r="H298" s="78">
        <f t="shared" si="13"/>
        <v>79.861189609567532</v>
      </c>
    </row>
    <row r="299" spans="1:9" ht="20.100000000000001" customHeight="1">
      <c r="A299" s="118"/>
      <c r="B299" s="33">
        <v>3</v>
      </c>
      <c r="C299" s="141" t="s">
        <v>3</v>
      </c>
      <c r="D299" s="232">
        <f>SUM(D300)</f>
        <v>1366.8999999999999</v>
      </c>
      <c r="E299" s="65">
        <f>SUM(E300)</f>
        <v>1326.9899999999998</v>
      </c>
      <c r="F299" s="65">
        <f>SUM(F300)</f>
        <v>1059.75</v>
      </c>
      <c r="G299" s="78">
        <f t="shared" si="14"/>
        <v>77.529446192113554</v>
      </c>
      <c r="H299" s="78">
        <f t="shared" si="13"/>
        <v>79.861189609567532</v>
      </c>
    </row>
    <row r="300" spans="1:9" ht="20.100000000000001" customHeight="1">
      <c r="A300" s="133"/>
      <c r="B300" s="33">
        <v>32</v>
      </c>
      <c r="C300" s="141" t="s">
        <v>17</v>
      </c>
      <c r="D300" s="235">
        <f>SUM(D301+D303+D305+D309+D311)</f>
        <v>1366.8999999999999</v>
      </c>
      <c r="E300" s="68">
        <f>SUM(E301+E303+E305+E309+E311)</f>
        <v>1326.9899999999998</v>
      </c>
      <c r="F300" s="68">
        <f>SUM(F301+F303+F305+F311)</f>
        <v>1059.75</v>
      </c>
      <c r="G300" s="78">
        <f t="shared" si="14"/>
        <v>77.529446192113554</v>
      </c>
      <c r="H300" s="78">
        <f t="shared" si="13"/>
        <v>79.861189609567532</v>
      </c>
      <c r="I300" s="17"/>
    </row>
    <row r="301" spans="1:9" ht="20.100000000000001" customHeight="1">
      <c r="A301" s="53"/>
      <c r="B301" s="126">
        <v>321</v>
      </c>
      <c r="C301" s="145" t="s">
        <v>20</v>
      </c>
      <c r="D301" s="235">
        <f>SUM(D302)</f>
        <v>26.55</v>
      </c>
      <c r="E301" s="68">
        <f>SUM(E302)</f>
        <v>79.63</v>
      </c>
      <c r="F301" s="68">
        <v>0</v>
      </c>
      <c r="G301" s="78">
        <f t="shared" si="14"/>
        <v>0</v>
      </c>
      <c r="H301" s="78">
        <f t="shared" si="13"/>
        <v>0</v>
      </c>
      <c r="I301" s="17"/>
    </row>
    <row r="302" spans="1:9" ht="20.100000000000001" customHeight="1">
      <c r="A302" s="53"/>
      <c r="B302" s="126">
        <v>3211</v>
      </c>
      <c r="C302" s="145" t="s">
        <v>172</v>
      </c>
      <c r="D302" s="235">
        <v>26.55</v>
      </c>
      <c r="E302" s="68">
        <v>79.63</v>
      </c>
      <c r="F302" s="68">
        <v>0</v>
      </c>
      <c r="G302" s="78">
        <f t="shared" si="14"/>
        <v>0</v>
      </c>
      <c r="H302" s="78">
        <f t="shared" si="13"/>
        <v>0</v>
      </c>
      <c r="I302" s="17"/>
    </row>
    <row r="303" spans="1:9" ht="20.100000000000001" customHeight="1">
      <c r="A303" s="53"/>
      <c r="B303" s="126">
        <v>322</v>
      </c>
      <c r="C303" s="145" t="str">
        <f>+C270</f>
        <v>RASHODI ZA MATERIJAL I ENERGIJU</v>
      </c>
      <c r="D303" s="235">
        <v>0</v>
      </c>
      <c r="E303" s="68">
        <f>SUM(E304)</f>
        <v>0</v>
      </c>
      <c r="F303" s="68">
        <v>0</v>
      </c>
      <c r="G303" s="78">
        <v>0</v>
      </c>
      <c r="H303" s="78">
        <v>0</v>
      </c>
      <c r="I303" s="17"/>
    </row>
    <row r="304" spans="1:9" ht="20.100000000000001" customHeight="1">
      <c r="A304" s="53"/>
      <c r="B304" s="126">
        <v>3221</v>
      </c>
      <c r="C304" s="145" t="s">
        <v>174</v>
      </c>
      <c r="D304" s="235">
        <v>0</v>
      </c>
      <c r="E304" s="68">
        <v>0</v>
      </c>
      <c r="F304" s="68">
        <v>0</v>
      </c>
      <c r="G304" s="78">
        <v>0</v>
      </c>
      <c r="H304" s="78">
        <v>0</v>
      </c>
      <c r="I304" s="17"/>
    </row>
    <row r="305" spans="1:9" ht="20.100000000000001" customHeight="1">
      <c r="A305" s="53"/>
      <c r="B305" s="126">
        <v>323</v>
      </c>
      <c r="C305" s="141" t="s">
        <v>18</v>
      </c>
      <c r="D305" s="235">
        <f>SUM(D306:D308)</f>
        <v>1219.3999999999999</v>
      </c>
      <c r="E305" s="68">
        <f>SUM(E306:E308)</f>
        <v>1061.78</v>
      </c>
      <c r="F305" s="68">
        <f>SUM(F306:F308)</f>
        <v>1003.4</v>
      </c>
      <c r="G305" s="78">
        <f t="shared" si="14"/>
        <v>82.286370346071848</v>
      </c>
      <c r="H305" s="78">
        <f t="shared" si="13"/>
        <v>94.501685848292496</v>
      </c>
      <c r="I305" s="17"/>
    </row>
    <row r="306" spans="1:9" ht="20.100000000000001" customHeight="1">
      <c r="A306" s="53"/>
      <c r="B306" s="126">
        <v>3231</v>
      </c>
      <c r="C306" s="141" t="s">
        <v>192</v>
      </c>
      <c r="D306" s="235">
        <v>1161.33</v>
      </c>
      <c r="E306" s="68">
        <v>829.52</v>
      </c>
      <c r="F306" s="68">
        <v>690.9</v>
      </c>
      <c r="G306" s="78">
        <f t="shared" si="14"/>
        <v>59.492134018754363</v>
      </c>
      <c r="H306" s="78">
        <f t="shared" si="13"/>
        <v>83.289131063747718</v>
      </c>
      <c r="I306" s="17"/>
    </row>
    <row r="307" spans="1:9" ht="20.100000000000001" customHeight="1">
      <c r="A307" s="53"/>
      <c r="B307" s="126">
        <v>3233</v>
      </c>
      <c r="C307" s="145" t="s">
        <v>181</v>
      </c>
      <c r="D307" s="235">
        <v>0</v>
      </c>
      <c r="E307" s="68">
        <v>0</v>
      </c>
      <c r="F307" s="68">
        <v>312.5</v>
      </c>
      <c r="G307" s="78">
        <v>0</v>
      </c>
      <c r="H307" s="78">
        <v>0</v>
      </c>
      <c r="I307" s="17"/>
    </row>
    <row r="308" spans="1:9" ht="20.100000000000001" customHeight="1">
      <c r="A308" s="53"/>
      <c r="B308" s="126">
        <v>3239</v>
      </c>
      <c r="C308" s="141" t="s">
        <v>129</v>
      </c>
      <c r="D308" s="235">
        <v>58.07</v>
      </c>
      <c r="E308" s="68">
        <v>232.26</v>
      </c>
      <c r="F308" s="68">
        <v>0</v>
      </c>
      <c r="G308" s="78">
        <f t="shared" si="14"/>
        <v>0</v>
      </c>
      <c r="H308" s="78">
        <f t="shared" si="13"/>
        <v>0</v>
      </c>
      <c r="I308" s="17"/>
    </row>
    <row r="309" spans="1:9" ht="20.100000000000001" customHeight="1">
      <c r="A309" s="53"/>
      <c r="B309" s="126">
        <v>324</v>
      </c>
      <c r="C309" s="141" t="s">
        <v>69</v>
      </c>
      <c r="D309" s="235">
        <v>0</v>
      </c>
      <c r="E309" s="68">
        <f>SUM(E310)</f>
        <v>53.09</v>
      </c>
      <c r="F309" s="68">
        <v>0</v>
      </c>
      <c r="G309" s="78">
        <v>0</v>
      </c>
      <c r="H309" s="78">
        <f t="shared" si="13"/>
        <v>0</v>
      </c>
      <c r="I309" s="17"/>
    </row>
    <row r="310" spans="1:9" ht="20.100000000000001" customHeight="1">
      <c r="A310" s="53"/>
      <c r="B310" s="126">
        <v>3241</v>
      </c>
      <c r="C310" s="141" t="s">
        <v>219</v>
      </c>
      <c r="D310" s="235">
        <v>0</v>
      </c>
      <c r="E310" s="68">
        <v>53.09</v>
      </c>
      <c r="F310" s="68">
        <v>0</v>
      </c>
      <c r="G310" s="78">
        <v>0</v>
      </c>
      <c r="H310" s="78">
        <f t="shared" si="13"/>
        <v>0</v>
      </c>
      <c r="I310" s="17"/>
    </row>
    <row r="311" spans="1:9" ht="20.100000000000001" customHeight="1">
      <c r="A311" s="53"/>
      <c r="B311" s="126">
        <v>329</v>
      </c>
      <c r="C311" s="141" t="s">
        <v>10</v>
      </c>
      <c r="D311" s="235">
        <f>SUM(D312)</f>
        <v>120.95</v>
      </c>
      <c r="E311" s="68">
        <f>SUM(E312)</f>
        <v>132.49</v>
      </c>
      <c r="F311" s="68">
        <f>SUM(F312)</f>
        <v>56.35</v>
      </c>
      <c r="G311" s="78">
        <f t="shared" si="14"/>
        <v>46.58949979330302</v>
      </c>
      <c r="H311" s="78">
        <f t="shared" si="13"/>
        <v>42.531511812212244</v>
      </c>
      <c r="I311" s="17"/>
    </row>
    <row r="312" spans="1:9" ht="20.100000000000001" customHeight="1">
      <c r="A312" s="53"/>
      <c r="B312" s="126">
        <v>3299</v>
      </c>
      <c r="C312" s="146" t="s">
        <v>105</v>
      </c>
      <c r="D312" s="235">
        <v>120.95</v>
      </c>
      <c r="E312" s="68">
        <v>132.49</v>
      </c>
      <c r="F312" s="68">
        <v>56.35</v>
      </c>
      <c r="G312" s="78">
        <f t="shared" si="14"/>
        <v>46.58949979330302</v>
      </c>
      <c r="H312" s="78">
        <f t="shared" si="13"/>
        <v>42.531511812212244</v>
      </c>
      <c r="I312" s="17"/>
    </row>
    <row r="313" spans="1:9" ht="20.100000000000001" customHeight="1">
      <c r="A313" s="53"/>
      <c r="B313" s="33">
        <v>42</v>
      </c>
      <c r="C313" s="146" t="s">
        <v>37</v>
      </c>
      <c r="D313" s="234">
        <v>0</v>
      </c>
      <c r="E313" s="67">
        <v>0</v>
      </c>
      <c r="F313" s="67">
        <v>0</v>
      </c>
      <c r="G313" s="78">
        <v>0</v>
      </c>
      <c r="H313" s="78">
        <v>0</v>
      </c>
      <c r="I313" s="17"/>
    </row>
    <row r="314" spans="1:9" ht="20.100000000000001" customHeight="1">
      <c r="A314" s="53"/>
      <c r="B314" s="161">
        <v>422</v>
      </c>
      <c r="C314" s="162" t="s">
        <v>47</v>
      </c>
      <c r="D314" s="235">
        <v>0</v>
      </c>
      <c r="E314" s="68">
        <v>0</v>
      </c>
      <c r="F314" s="68">
        <v>0</v>
      </c>
      <c r="G314" s="78">
        <v>0</v>
      </c>
      <c r="H314" s="78">
        <v>0</v>
      </c>
      <c r="I314" s="17"/>
    </row>
    <row r="315" spans="1:9" ht="20.100000000000001" customHeight="1">
      <c r="A315" s="53"/>
      <c r="B315" s="194">
        <v>4225</v>
      </c>
      <c r="C315" s="162" t="s">
        <v>196</v>
      </c>
      <c r="D315" s="235">
        <v>0</v>
      </c>
      <c r="E315" s="68">
        <v>0</v>
      </c>
      <c r="F315" s="68">
        <v>0</v>
      </c>
      <c r="G315" s="78">
        <v>0</v>
      </c>
      <c r="H315" s="78">
        <v>0</v>
      </c>
      <c r="I315" s="17"/>
    </row>
    <row r="316" spans="1:9" ht="20.100000000000001" customHeight="1">
      <c r="A316" s="125">
        <v>55042</v>
      </c>
      <c r="B316" s="223" t="s">
        <v>88</v>
      </c>
      <c r="C316" s="163"/>
      <c r="D316" s="239">
        <v>0</v>
      </c>
      <c r="E316" s="72">
        <f>SUM(E317)</f>
        <v>199.07999999999998</v>
      </c>
      <c r="F316" s="72">
        <v>0</v>
      </c>
      <c r="G316" s="78">
        <v>0</v>
      </c>
      <c r="H316" s="78">
        <f t="shared" si="13"/>
        <v>0</v>
      </c>
    </row>
    <row r="317" spans="1:9" ht="20.100000000000001" customHeight="1">
      <c r="A317" s="134"/>
      <c r="B317" s="170">
        <v>3</v>
      </c>
      <c r="C317" s="171" t="s">
        <v>3</v>
      </c>
      <c r="D317" s="238">
        <v>0</v>
      </c>
      <c r="E317" s="71">
        <f>SUM(E318)</f>
        <v>199.07999999999998</v>
      </c>
      <c r="F317" s="71">
        <v>0</v>
      </c>
      <c r="G317" s="78">
        <v>0</v>
      </c>
      <c r="H317" s="78">
        <f t="shared" si="13"/>
        <v>0</v>
      </c>
    </row>
    <row r="318" spans="1:9" ht="20.100000000000001" customHeight="1">
      <c r="A318" s="53"/>
      <c r="B318" s="33">
        <v>32</v>
      </c>
      <c r="C318" s="141" t="s">
        <v>17</v>
      </c>
      <c r="D318" s="235">
        <v>0</v>
      </c>
      <c r="E318" s="68">
        <f>SUM(E319+E321)</f>
        <v>199.07999999999998</v>
      </c>
      <c r="F318" s="68">
        <v>0</v>
      </c>
      <c r="G318" s="78">
        <v>0</v>
      </c>
      <c r="H318" s="78">
        <f t="shared" si="13"/>
        <v>0</v>
      </c>
    </row>
    <row r="319" spans="1:9" ht="20.100000000000001" customHeight="1">
      <c r="A319" s="53"/>
      <c r="B319" s="126">
        <v>322</v>
      </c>
      <c r="C319" s="145" t="s">
        <v>19</v>
      </c>
      <c r="D319" s="235">
        <v>0</v>
      </c>
      <c r="E319" s="68">
        <f>SUM(E320)</f>
        <v>66.36</v>
      </c>
      <c r="F319" s="68">
        <v>0</v>
      </c>
      <c r="G319" s="78">
        <v>0</v>
      </c>
      <c r="H319" s="78">
        <f t="shared" si="13"/>
        <v>0</v>
      </c>
    </row>
    <row r="320" spans="1:9" ht="20.100000000000001" customHeight="1">
      <c r="A320" s="53"/>
      <c r="B320" s="126">
        <v>3221</v>
      </c>
      <c r="C320" s="145" t="s">
        <v>174</v>
      </c>
      <c r="D320" s="235">
        <v>0</v>
      </c>
      <c r="E320" s="68">
        <v>66.36</v>
      </c>
      <c r="F320" s="68">
        <v>0</v>
      </c>
      <c r="G320" s="78">
        <v>0</v>
      </c>
      <c r="H320" s="78">
        <f t="shared" si="13"/>
        <v>0</v>
      </c>
    </row>
    <row r="321" spans="1:8" ht="20.100000000000001" customHeight="1">
      <c r="A321" s="53"/>
      <c r="B321" s="126">
        <v>323</v>
      </c>
      <c r="C321" s="145" t="s">
        <v>18</v>
      </c>
      <c r="D321" s="235">
        <v>0</v>
      </c>
      <c r="E321" s="68">
        <f>SUM(E322)</f>
        <v>132.72</v>
      </c>
      <c r="F321" s="68">
        <v>0</v>
      </c>
      <c r="G321" s="78">
        <v>0</v>
      </c>
      <c r="H321" s="78">
        <f t="shared" si="13"/>
        <v>0</v>
      </c>
    </row>
    <row r="322" spans="1:8" ht="20.100000000000001" customHeight="1">
      <c r="A322" s="53"/>
      <c r="B322" s="126">
        <v>3239</v>
      </c>
      <c r="C322" s="145" t="s">
        <v>129</v>
      </c>
      <c r="D322" s="235">
        <v>0</v>
      </c>
      <c r="E322" s="68">
        <v>132.72</v>
      </c>
      <c r="F322" s="68">
        <v>0</v>
      </c>
      <c r="G322" s="78">
        <v>0</v>
      </c>
      <c r="H322" s="78">
        <f t="shared" si="13"/>
        <v>0</v>
      </c>
    </row>
    <row r="323" spans="1:8" ht="20.100000000000001" customHeight="1">
      <c r="A323" s="128" t="s">
        <v>135</v>
      </c>
      <c r="B323" s="195" t="s">
        <v>94</v>
      </c>
      <c r="C323" s="196" t="s">
        <v>136</v>
      </c>
      <c r="D323" s="242">
        <f>SUM(D324+D331)</f>
        <v>0</v>
      </c>
      <c r="E323" s="90">
        <f t="shared" ref="E323:E328" si="15">SUM(E324)</f>
        <v>265.45</v>
      </c>
      <c r="F323" s="90">
        <f>SUM(F324+F331)</f>
        <v>218.54</v>
      </c>
      <c r="G323" s="78">
        <v>0</v>
      </c>
      <c r="H323" s="78">
        <f t="shared" si="13"/>
        <v>82.328122056884538</v>
      </c>
    </row>
    <row r="324" spans="1:8" ht="20.100000000000001" customHeight="1">
      <c r="A324" s="256" t="s">
        <v>106</v>
      </c>
      <c r="B324" s="197"/>
      <c r="C324" s="198" t="s">
        <v>107</v>
      </c>
      <c r="D324" s="243">
        <v>0</v>
      </c>
      <c r="E324" s="75">
        <f t="shared" si="15"/>
        <v>265.45</v>
      </c>
      <c r="F324" s="75">
        <v>0</v>
      </c>
      <c r="G324" s="78">
        <v>0</v>
      </c>
      <c r="H324" s="78">
        <f t="shared" si="13"/>
        <v>0</v>
      </c>
    </row>
    <row r="325" spans="1:8" ht="20.100000000000001" customHeight="1">
      <c r="A325" s="135" t="s">
        <v>63</v>
      </c>
      <c r="B325" s="199"/>
      <c r="C325" s="147" t="s">
        <v>104</v>
      </c>
      <c r="D325" s="235">
        <v>0</v>
      </c>
      <c r="E325" s="68">
        <f t="shared" si="15"/>
        <v>265.45</v>
      </c>
      <c r="F325" s="68">
        <v>0</v>
      </c>
      <c r="G325" s="78">
        <v>0</v>
      </c>
      <c r="H325" s="78">
        <f t="shared" ref="H325:H388" si="16">SUM(F325/E325)*100</f>
        <v>0</v>
      </c>
    </row>
    <row r="326" spans="1:8" ht="20.100000000000001" customHeight="1">
      <c r="A326" s="53"/>
      <c r="B326" s="33">
        <v>4</v>
      </c>
      <c r="C326" s="160" t="s">
        <v>38</v>
      </c>
      <c r="D326" s="235">
        <v>0</v>
      </c>
      <c r="E326" s="68">
        <f t="shared" si="15"/>
        <v>265.45</v>
      </c>
      <c r="F326" s="68">
        <v>0</v>
      </c>
      <c r="G326" s="78">
        <v>0</v>
      </c>
      <c r="H326" s="78">
        <f t="shared" si="16"/>
        <v>0</v>
      </c>
    </row>
    <row r="327" spans="1:8" ht="20.100000000000001" customHeight="1">
      <c r="A327" s="53"/>
      <c r="B327" s="33">
        <v>42</v>
      </c>
      <c r="C327" s="146" t="s">
        <v>37</v>
      </c>
      <c r="D327" s="235">
        <v>0</v>
      </c>
      <c r="E327" s="68">
        <f t="shared" si="15"/>
        <v>265.45</v>
      </c>
      <c r="F327" s="68">
        <v>0</v>
      </c>
      <c r="G327" s="78">
        <v>0</v>
      </c>
      <c r="H327" s="78">
        <f t="shared" si="16"/>
        <v>0</v>
      </c>
    </row>
    <row r="328" spans="1:8" ht="20.100000000000001" customHeight="1">
      <c r="A328" s="53"/>
      <c r="B328" s="33">
        <v>424</v>
      </c>
      <c r="C328" s="162" t="s">
        <v>62</v>
      </c>
      <c r="D328" s="235">
        <v>0</v>
      </c>
      <c r="E328" s="68">
        <f t="shared" si="15"/>
        <v>265.45</v>
      </c>
      <c r="F328" s="68">
        <v>0</v>
      </c>
      <c r="G328" s="78">
        <v>0</v>
      </c>
      <c r="H328" s="78">
        <f t="shared" si="16"/>
        <v>0</v>
      </c>
    </row>
    <row r="329" spans="1:8" ht="20.100000000000001" customHeight="1">
      <c r="A329" s="53"/>
      <c r="B329" s="33">
        <v>4241</v>
      </c>
      <c r="C329" s="162" t="s">
        <v>62</v>
      </c>
      <c r="D329" s="235">
        <v>0</v>
      </c>
      <c r="E329" s="68">
        <v>265.45</v>
      </c>
      <c r="F329" s="68">
        <v>0</v>
      </c>
      <c r="G329" s="78">
        <v>0</v>
      </c>
      <c r="H329" s="78">
        <f t="shared" si="16"/>
        <v>0</v>
      </c>
    </row>
    <row r="330" spans="1:8" ht="20.100000000000001" customHeight="1">
      <c r="A330" s="53"/>
      <c r="B330" s="33"/>
      <c r="C330" s="162"/>
      <c r="D330" s="235"/>
      <c r="E330" s="68"/>
      <c r="F330" s="68"/>
      <c r="G330" s="78">
        <v>0</v>
      </c>
      <c r="H330" s="78">
        <v>0</v>
      </c>
    </row>
    <row r="331" spans="1:8" ht="20.100000000000001" customHeight="1">
      <c r="A331" s="256" t="s">
        <v>279</v>
      </c>
      <c r="B331" s="197"/>
      <c r="C331" s="198" t="s">
        <v>281</v>
      </c>
      <c r="D331" s="243">
        <v>0</v>
      </c>
      <c r="E331" s="75">
        <f t="shared" ref="E331:E335" si="17">SUM(E332)</f>
        <v>0</v>
      </c>
      <c r="F331" s="75">
        <v>218.54</v>
      </c>
      <c r="G331" s="78">
        <v>0</v>
      </c>
      <c r="H331" s="78">
        <v>0</v>
      </c>
    </row>
    <row r="332" spans="1:8" ht="20.100000000000001" customHeight="1">
      <c r="A332" s="135" t="s">
        <v>280</v>
      </c>
      <c r="B332" s="199"/>
      <c r="C332" s="147" t="s">
        <v>282</v>
      </c>
      <c r="D332" s="235">
        <v>0</v>
      </c>
      <c r="E332" s="68">
        <f t="shared" si="17"/>
        <v>0</v>
      </c>
      <c r="F332" s="68">
        <v>218.54</v>
      </c>
      <c r="G332" s="78">
        <v>0</v>
      </c>
      <c r="H332" s="78">
        <v>0</v>
      </c>
    </row>
    <row r="333" spans="1:8" ht="20.100000000000001" customHeight="1">
      <c r="A333" s="53"/>
      <c r="B333" s="33">
        <v>3</v>
      </c>
      <c r="C333" s="160" t="s">
        <v>146</v>
      </c>
      <c r="D333" s="235">
        <v>0</v>
      </c>
      <c r="E333" s="68">
        <f t="shared" si="17"/>
        <v>0</v>
      </c>
      <c r="F333" s="68">
        <v>218.54</v>
      </c>
      <c r="G333" s="78">
        <v>0</v>
      </c>
      <c r="H333" s="78">
        <v>0</v>
      </c>
    </row>
    <row r="334" spans="1:8" ht="20.100000000000001" customHeight="1">
      <c r="A334" s="53"/>
      <c r="B334" s="33">
        <v>38</v>
      </c>
      <c r="C334" s="148" t="s">
        <v>116</v>
      </c>
      <c r="D334" s="235">
        <v>0</v>
      </c>
      <c r="E334" s="68">
        <f t="shared" si="17"/>
        <v>0</v>
      </c>
      <c r="F334" s="68">
        <v>218.54</v>
      </c>
      <c r="G334" s="78">
        <v>0</v>
      </c>
      <c r="H334" s="78">
        <v>0</v>
      </c>
    </row>
    <row r="335" spans="1:8" ht="20.100000000000001" customHeight="1">
      <c r="A335" s="53"/>
      <c r="B335" s="33">
        <v>381</v>
      </c>
      <c r="C335" s="162" t="s">
        <v>283</v>
      </c>
      <c r="D335" s="235">
        <v>0</v>
      </c>
      <c r="E335" s="68">
        <f t="shared" si="17"/>
        <v>0</v>
      </c>
      <c r="F335" s="68">
        <v>218.54</v>
      </c>
      <c r="G335" s="78">
        <v>0</v>
      </c>
      <c r="H335" s="78">
        <v>0</v>
      </c>
    </row>
    <row r="336" spans="1:8" ht="20.100000000000001" customHeight="1">
      <c r="A336" s="53"/>
      <c r="B336" s="33">
        <v>3812</v>
      </c>
      <c r="C336" s="162" t="s">
        <v>284</v>
      </c>
      <c r="D336" s="235">
        <v>0</v>
      </c>
      <c r="E336" s="68">
        <v>0</v>
      </c>
      <c r="F336" s="68">
        <v>218.54</v>
      </c>
      <c r="G336" s="78">
        <v>0</v>
      </c>
      <c r="H336" s="78">
        <v>0</v>
      </c>
    </row>
    <row r="337" spans="1:8" ht="20.100000000000001" customHeight="1">
      <c r="A337" s="53"/>
      <c r="B337" s="33"/>
      <c r="C337" s="146"/>
      <c r="D337" s="235"/>
      <c r="E337" s="68"/>
      <c r="F337" s="68"/>
      <c r="G337" s="78"/>
      <c r="H337" s="78">
        <v>0</v>
      </c>
    </row>
    <row r="338" spans="1:8" ht="20.100000000000001" customHeight="1">
      <c r="A338" s="128" t="s">
        <v>46</v>
      </c>
      <c r="B338" s="195" t="s">
        <v>94</v>
      </c>
      <c r="C338" s="200"/>
      <c r="D338" s="242">
        <v>0</v>
      </c>
      <c r="E338" s="90">
        <v>0</v>
      </c>
      <c r="F338" s="90">
        <f>SUM(F339)</f>
        <v>3718.9</v>
      </c>
      <c r="G338" s="78">
        <v>0</v>
      </c>
      <c r="H338" s="78">
        <v>0</v>
      </c>
    </row>
    <row r="339" spans="1:8" ht="20.100000000000001" customHeight="1">
      <c r="A339" s="262" t="s">
        <v>285</v>
      </c>
      <c r="B339" s="258"/>
      <c r="C339" s="260" t="s">
        <v>286</v>
      </c>
      <c r="D339" s="233">
        <v>0</v>
      </c>
      <c r="E339" s="66">
        <v>0</v>
      </c>
      <c r="F339" s="66">
        <f>SUM(F340)</f>
        <v>3718.9</v>
      </c>
      <c r="G339" s="78">
        <v>0</v>
      </c>
      <c r="H339" s="78">
        <v>0</v>
      </c>
    </row>
    <row r="340" spans="1:8" ht="20.100000000000001" customHeight="1">
      <c r="A340" s="257" t="s">
        <v>58</v>
      </c>
      <c r="B340" s="174" t="s">
        <v>80</v>
      </c>
      <c r="C340" s="259"/>
      <c r="D340" s="233">
        <v>0</v>
      </c>
      <c r="E340" s="66">
        <v>0</v>
      </c>
      <c r="F340" s="66">
        <f>SUM(F342)</f>
        <v>3718.9</v>
      </c>
      <c r="G340" s="78">
        <v>0</v>
      </c>
      <c r="H340" s="78">
        <v>0</v>
      </c>
    </row>
    <row r="341" spans="1:8" ht="20.100000000000001" customHeight="1">
      <c r="A341" s="257"/>
      <c r="B341" s="261">
        <v>3</v>
      </c>
      <c r="C341" s="260" t="s">
        <v>146</v>
      </c>
      <c r="D341" s="233">
        <v>0</v>
      </c>
      <c r="E341" s="66">
        <v>0</v>
      </c>
      <c r="F341" s="66">
        <f>SUM(F342)</f>
        <v>3718.9</v>
      </c>
      <c r="G341" s="78">
        <v>0</v>
      </c>
      <c r="H341" s="78">
        <v>0</v>
      </c>
    </row>
    <row r="342" spans="1:8" ht="20.100000000000001" customHeight="1">
      <c r="A342" s="257"/>
      <c r="B342" s="261">
        <v>32</v>
      </c>
      <c r="C342" s="141" t="s">
        <v>17</v>
      </c>
      <c r="D342" s="233">
        <v>0</v>
      </c>
      <c r="E342" s="66">
        <v>0</v>
      </c>
      <c r="F342" s="66">
        <f>SUM(F343)</f>
        <v>3718.9</v>
      </c>
      <c r="G342" s="78">
        <v>0</v>
      </c>
      <c r="H342" s="78">
        <v>0</v>
      </c>
    </row>
    <row r="343" spans="1:8" ht="20.100000000000001" customHeight="1">
      <c r="A343" s="257"/>
      <c r="B343" s="261">
        <v>323</v>
      </c>
      <c r="C343" s="146" t="s">
        <v>18</v>
      </c>
      <c r="D343" s="233">
        <v>0</v>
      </c>
      <c r="E343" s="66">
        <v>0</v>
      </c>
      <c r="F343" s="66">
        <f>SUM(F344:F347)</f>
        <v>3718.9</v>
      </c>
      <c r="G343" s="78">
        <v>0</v>
      </c>
      <c r="H343" s="78">
        <v>0</v>
      </c>
    </row>
    <row r="344" spans="1:8" ht="20.100000000000001" customHeight="1">
      <c r="A344" s="257"/>
      <c r="B344" s="261">
        <v>3232</v>
      </c>
      <c r="C344" s="260" t="s">
        <v>287</v>
      </c>
      <c r="D344" s="233">
        <v>0</v>
      </c>
      <c r="E344" s="66">
        <v>0</v>
      </c>
      <c r="F344" s="66">
        <v>1296.93</v>
      </c>
      <c r="G344" s="78">
        <v>0</v>
      </c>
      <c r="H344" s="78">
        <v>0</v>
      </c>
    </row>
    <row r="345" spans="1:8" ht="20.100000000000001" customHeight="1">
      <c r="A345" s="257"/>
      <c r="B345" s="261">
        <v>3234</v>
      </c>
      <c r="C345" s="260" t="s">
        <v>182</v>
      </c>
      <c r="D345" s="233">
        <v>0</v>
      </c>
      <c r="E345" s="66">
        <v>0</v>
      </c>
      <c r="F345" s="66">
        <v>1596.97</v>
      </c>
      <c r="G345" s="78">
        <v>0</v>
      </c>
      <c r="H345" s="78">
        <v>0</v>
      </c>
    </row>
    <row r="346" spans="1:8" ht="20.100000000000001" customHeight="1">
      <c r="A346" s="257"/>
      <c r="B346" s="261">
        <v>3237</v>
      </c>
      <c r="C346" s="260" t="s">
        <v>185</v>
      </c>
      <c r="D346" s="233">
        <v>0</v>
      </c>
      <c r="E346" s="66">
        <v>0</v>
      </c>
      <c r="F346" s="66">
        <v>550</v>
      </c>
      <c r="G346" s="78">
        <v>0</v>
      </c>
      <c r="H346" s="78">
        <v>0</v>
      </c>
    </row>
    <row r="347" spans="1:8" ht="20.100000000000001" customHeight="1">
      <c r="A347" s="257"/>
      <c r="B347" s="261">
        <v>3239</v>
      </c>
      <c r="C347" s="260" t="s">
        <v>129</v>
      </c>
      <c r="D347" s="233">
        <v>0</v>
      </c>
      <c r="E347" s="66">
        <v>0</v>
      </c>
      <c r="F347" s="66">
        <v>275</v>
      </c>
      <c r="G347" s="78">
        <v>0</v>
      </c>
      <c r="H347" s="78">
        <v>0</v>
      </c>
    </row>
    <row r="348" spans="1:8" ht="20.100000000000001" customHeight="1">
      <c r="A348" s="257"/>
      <c r="B348" s="258"/>
      <c r="C348" s="259"/>
      <c r="D348" s="233"/>
      <c r="E348" s="66"/>
      <c r="F348" s="66"/>
      <c r="G348" s="78"/>
      <c r="H348" s="78">
        <v>0</v>
      </c>
    </row>
    <row r="349" spans="1:8" ht="20.100000000000001" customHeight="1">
      <c r="A349" s="128" t="s">
        <v>119</v>
      </c>
      <c r="B349" s="201" t="s">
        <v>120</v>
      </c>
      <c r="C349" s="202"/>
      <c r="D349" s="245">
        <f>SUM(D350)</f>
        <v>143272.82999999999</v>
      </c>
      <c r="E349" s="77">
        <f>SUM(E350)</f>
        <v>80821.600000000006</v>
      </c>
      <c r="F349" s="77">
        <f>SUM(F350)</f>
        <v>0</v>
      </c>
      <c r="G349" s="78">
        <f t="shared" ref="G349:G382" si="18">SUM(F349/D349)*100</f>
        <v>0</v>
      </c>
      <c r="H349" s="78">
        <f t="shared" si="16"/>
        <v>0</v>
      </c>
    </row>
    <row r="350" spans="1:8" ht="20.100000000000001" customHeight="1">
      <c r="A350" s="137" t="s">
        <v>122</v>
      </c>
      <c r="B350" s="166" t="s">
        <v>123</v>
      </c>
      <c r="C350" s="163"/>
      <c r="D350" s="239">
        <f>SUM(D351)</f>
        <v>143272.82999999999</v>
      </c>
      <c r="E350" s="72">
        <f>SUM(E351)</f>
        <v>80821.600000000006</v>
      </c>
      <c r="F350" s="72">
        <v>0</v>
      </c>
      <c r="G350" s="78">
        <f t="shared" si="18"/>
        <v>0</v>
      </c>
      <c r="H350" s="78">
        <f t="shared" si="16"/>
        <v>0</v>
      </c>
    </row>
    <row r="351" spans="1:8" ht="20.100000000000001" customHeight="1">
      <c r="A351" s="125">
        <v>58400</v>
      </c>
      <c r="B351" s="223" t="s">
        <v>126</v>
      </c>
      <c r="C351" s="204"/>
      <c r="D351" s="239">
        <f>SUM(D352)</f>
        <v>143272.82999999999</v>
      </c>
      <c r="E351" s="72">
        <f>SUM(E352)</f>
        <v>80821.600000000006</v>
      </c>
      <c r="F351" s="72">
        <v>0</v>
      </c>
      <c r="G351" s="78">
        <f t="shared" si="18"/>
        <v>0</v>
      </c>
      <c r="H351" s="78">
        <f t="shared" si="16"/>
        <v>0</v>
      </c>
    </row>
    <row r="352" spans="1:8" ht="20.100000000000001" customHeight="1">
      <c r="A352" s="125"/>
      <c r="B352" s="203">
        <v>4</v>
      </c>
      <c r="C352" s="160" t="s">
        <v>38</v>
      </c>
      <c r="D352" s="235">
        <f>SUM(D357)</f>
        <v>143272.82999999999</v>
      </c>
      <c r="E352" s="68">
        <f>SUM(E353+E355+E357)</f>
        <v>80821.600000000006</v>
      </c>
      <c r="F352" s="68">
        <v>0</v>
      </c>
      <c r="G352" s="78">
        <f t="shared" si="18"/>
        <v>0</v>
      </c>
      <c r="H352" s="78">
        <f t="shared" si="16"/>
        <v>0</v>
      </c>
    </row>
    <row r="353" spans="1:8" ht="20.100000000000001" customHeight="1">
      <c r="A353" s="125"/>
      <c r="B353" s="203">
        <v>41</v>
      </c>
      <c r="C353" s="160" t="s">
        <v>38</v>
      </c>
      <c r="D353" s="235">
        <v>0</v>
      </c>
      <c r="E353" s="68">
        <v>0</v>
      </c>
      <c r="F353" s="68">
        <v>0</v>
      </c>
      <c r="G353" s="78">
        <v>0</v>
      </c>
      <c r="H353" s="78">
        <v>0</v>
      </c>
    </row>
    <row r="354" spans="1:8" ht="20.100000000000001" customHeight="1">
      <c r="A354" s="125"/>
      <c r="B354" s="203">
        <v>412</v>
      </c>
      <c r="C354" s="160" t="s">
        <v>121</v>
      </c>
      <c r="D354" s="235">
        <v>0</v>
      </c>
      <c r="E354" s="68">
        <v>0</v>
      </c>
      <c r="F354" s="68">
        <v>0</v>
      </c>
      <c r="G354" s="78">
        <v>0</v>
      </c>
      <c r="H354" s="78">
        <v>0</v>
      </c>
    </row>
    <row r="355" spans="1:8" ht="20.100000000000001" customHeight="1">
      <c r="A355" s="125"/>
      <c r="B355" s="203">
        <v>42</v>
      </c>
      <c r="C355" s="160" t="s">
        <v>37</v>
      </c>
      <c r="D355" s="235">
        <v>0</v>
      </c>
      <c r="E355" s="68">
        <v>0</v>
      </c>
      <c r="F355" s="68">
        <v>0</v>
      </c>
      <c r="G355" s="78">
        <v>0</v>
      </c>
      <c r="H355" s="78">
        <v>0</v>
      </c>
    </row>
    <row r="356" spans="1:8" ht="20.100000000000001" customHeight="1">
      <c r="A356" s="125"/>
      <c r="B356" s="203">
        <v>422</v>
      </c>
      <c r="C356" s="160" t="s">
        <v>47</v>
      </c>
      <c r="D356" s="235">
        <v>0</v>
      </c>
      <c r="E356" s="68">
        <v>0</v>
      </c>
      <c r="F356" s="68">
        <v>0</v>
      </c>
      <c r="G356" s="78">
        <v>0</v>
      </c>
      <c r="H356" s="78">
        <v>0</v>
      </c>
    </row>
    <row r="357" spans="1:8" ht="20.100000000000001" customHeight="1">
      <c r="A357" s="125"/>
      <c r="B357" s="203">
        <v>45</v>
      </c>
      <c r="C357" s="175" t="s">
        <v>125</v>
      </c>
      <c r="D357" s="235">
        <f>SUM(D358)</f>
        <v>143272.82999999999</v>
      </c>
      <c r="E357" s="68">
        <f>SUM(E358)</f>
        <v>80821.600000000006</v>
      </c>
      <c r="F357" s="68">
        <v>0</v>
      </c>
      <c r="G357" s="78">
        <f t="shared" si="18"/>
        <v>0</v>
      </c>
      <c r="H357" s="78">
        <f t="shared" si="16"/>
        <v>0</v>
      </c>
    </row>
    <row r="358" spans="1:8" ht="20.100000000000001" customHeight="1">
      <c r="A358" s="125"/>
      <c r="B358" s="203">
        <v>451</v>
      </c>
      <c r="C358" s="175" t="s">
        <v>124</v>
      </c>
      <c r="D358" s="235">
        <f>SUM(D359)</f>
        <v>143272.82999999999</v>
      </c>
      <c r="E358" s="68">
        <f>SUM(E359)</f>
        <v>80821.600000000006</v>
      </c>
      <c r="F358" s="68">
        <v>0</v>
      </c>
      <c r="G358" s="78">
        <f t="shared" si="18"/>
        <v>0</v>
      </c>
      <c r="H358" s="78">
        <f t="shared" si="16"/>
        <v>0</v>
      </c>
    </row>
    <row r="359" spans="1:8" ht="20.100000000000001" customHeight="1">
      <c r="A359" s="125"/>
      <c r="B359" s="203">
        <v>4511</v>
      </c>
      <c r="C359" s="175" t="s">
        <v>197</v>
      </c>
      <c r="D359" s="235">
        <v>143272.82999999999</v>
      </c>
      <c r="E359" s="68">
        <v>80821.600000000006</v>
      </c>
      <c r="F359" s="68">
        <v>0</v>
      </c>
      <c r="G359" s="78">
        <f t="shared" si="18"/>
        <v>0</v>
      </c>
      <c r="H359" s="78">
        <f t="shared" si="16"/>
        <v>0</v>
      </c>
    </row>
    <row r="360" spans="1:8" ht="20.100000000000001" customHeight="1">
      <c r="A360" s="125">
        <v>62400</v>
      </c>
      <c r="B360" s="205" t="s">
        <v>97</v>
      </c>
      <c r="C360" s="224"/>
      <c r="D360" s="239">
        <v>0</v>
      </c>
      <c r="E360" s="72">
        <v>0</v>
      </c>
      <c r="F360" s="72"/>
      <c r="G360" s="78">
        <v>0</v>
      </c>
      <c r="H360" s="78">
        <v>0</v>
      </c>
    </row>
    <row r="361" spans="1:8" ht="20.100000000000001" customHeight="1">
      <c r="A361" s="125"/>
      <c r="B361" s="203">
        <v>4</v>
      </c>
      <c r="C361" s="160" t="s">
        <v>38</v>
      </c>
      <c r="D361" s="235">
        <v>0</v>
      </c>
      <c r="E361" s="68">
        <v>0</v>
      </c>
      <c r="F361" s="68">
        <v>0</v>
      </c>
      <c r="G361" s="78">
        <v>0</v>
      </c>
      <c r="H361" s="78">
        <v>0</v>
      </c>
    </row>
    <row r="362" spans="1:8" ht="20.100000000000001" customHeight="1">
      <c r="A362" s="125"/>
      <c r="B362" s="203">
        <v>45</v>
      </c>
      <c r="C362" s="175" t="s">
        <v>125</v>
      </c>
      <c r="D362" s="235">
        <v>0</v>
      </c>
      <c r="E362" s="68">
        <v>0</v>
      </c>
      <c r="F362" s="68">
        <v>0</v>
      </c>
      <c r="G362" s="78">
        <v>0</v>
      </c>
      <c r="H362" s="78">
        <v>0</v>
      </c>
    </row>
    <row r="363" spans="1:8" ht="20.100000000000001" customHeight="1">
      <c r="A363" s="125"/>
      <c r="B363" s="203">
        <v>451</v>
      </c>
      <c r="C363" s="175" t="s">
        <v>124</v>
      </c>
      <c r="D363" s="235">
        <v>0</v>
      </c>
      <c r="E363" s="68">
        <v>0</v>
      </c>
      <c r="F363" s="68">
        <v>0</v>
      </c>
      <c r="G363" s="78">
        <v>0</v>
      </c>
      <c r="H363" s="78">
        <v>0</v>
      </c>
    </row>
    <row r="364" spans="1:8" ht="20.100000000000001" customHeight="1">
      <c r="A364" s="125"/>
      <c r="B364" s="203">
        <v>4511</v>
      </c>
      <c r="C364" s="175" t="s">
        <v>197</v>
      </c>
      <c r="D364" s="235">
        <v>0</v>
      </c>
      <c r="E364" s="68">
        <v>0</v>
      </c>
      <c r="F364" s="68">
        <v>0</v>
      </c>
      <c r="G364" s="78">
        <v>0</v>
      </c>
      <c r="H364" s="78">
        <v>0</v>
      </c>
    </row>
    <row r="365" spans="1:8" ht="20.100000000000001" customHeight="1">
      <c r="A365" s="125">
        <v>48008</v>
      </c>
      <c r="B365" s="205" t="s">
        <v>133</v>
      </c>
      <c r="C365" s="224"/>
      <c r="D365" s="239">
        <v>0</v>
      </c>
      <c r="E365" s="72">
        <v>0</v>
      </c>
      <c r="F365" s="72">
        <v>0</v>
      </c>
      <c r="G365" s="78">
        <v>0</v>
      </c>
      <c r="H365" s="78">
        <v>0</v>
      </c>
    </row>
    <row r="366" spans="1:8" ht="20.100000000000001" customHeight="1">
      <c r="A366" s="125"/>
      <c r="B366" s="203">
        <v>4</v>
      </c>
      <c r="C366" s="160" t="s">
        <v>38</v>
      </c>
      <c r="D366" s="235">
        <v>0</v>
      </c>
      <c r="E366" s="68">
        <v>0</v>
      </c>
      <c r="F366" s="68">
        <v>0</v>
      </c>
      <c r="G366" s="78">
        <v>0</v>
      </c>
      <c r="H366" s="78">
        <v>0</v>
      </c>
    </row>
    <row r="367" spans="1:8" ht="20.100000000000001" customHeight="1">
      <c r="A367" s="125"/>
      <c r="B367" s="203">
        <v>41</v>
      </c>
      <c r="C367" s="160" t="s">
        <v>38</v>
      </c>
      <c r="D367" s="235">
        <v>0</v>
      </c>
      <c r="E367" s="68">
        <v>0</v>
      </c>
      <c r="F367" s="68">
        <v>0</v>
      </c>
      <c r="G367" s="78">
        <v>0</v>
      </c>
      <c r="H367" s="78">
        <v>0</v>
      </c>
    </row>
    <row r="368" spans="1:8" ht="20.100000000000001" customHeight="1">
      <c r="A368" s="125"/>
      <c r="B368" s="203">
        <v>412</v>
      </c>
      <c r="C368" s="160" t="s">
        <v>121</v>
      </c>
      <c r="D368" s="235">
        <v>0</v>
      </c>
      <c r="E368" s="68">
        <v>0</v>
      </c>
      <c r="F368" s="68">
        <v>0</v>
      </c>
      <c r="G368" s="78">
        <v>0</v>
      </c>
      <c r="H368" s="78">
        <v>0</v>
      </c>
    </row>
    <row r="369" spans="1:10" ht="20.100000000000001" customHeight="1">
      <c r="A369" s="125"/>
      <c r="B369" s="203">
        <v>4126</v>
      </c>
      <c r="C369" s="175" t="s">
        <v>121</v>
      </c>
      <c r="D369" s="235">
        <v>0</v>
      </c>
      <c r="E369" s="68">
        <v>0</v>
      </c>
      <c r="F369" s="68">
        <v>0</v>
      </c>
      <c r="G369" s="78">
        <v>0</v>
      </c>
      <c r="H369" s="78">
        <v>0</v>
      </c>
    </row>
    <row r="370" spans="1:10" ht="20.100000000000001" customHeight="1">
      <c r="A370" s="125"/>
      <c r="B370" s="203">
        <v>42</v>
      </c>
      <c r="C370" s="160" t="s">
        <v>37</v>
      </c>
      <c r="D370" s="235">
        <v>0</v>
      </c>
      <c r="E370" s="68">
        <v>0</v>
      </c>
      <c r="F370" s="68">
        <v>0</v>
      </c>
      <c r="G370" s="78">
        <v>0</v>
      </c>
      <c r="H370" s="78">
        <v>0</v>
      </c>
    </row>
    <row r="371" spans="1:10" ht="20.100000000000001" customHeight="1">
      <c r="A371" s="125"/>
      <c r="B371" s="203">
        <v>422</v>
      </c>
      <c r="C371" s="160" t="s">
        <v>47</v>
      </c>
      <c r="D371" s="235">
        <v>0</v>
      </c>
      <c r="E371" s="68">
        <v>0</v>
      </c>
      <c r="F371" s="68">
        <v>0</v>
      </c>
      <c r="G371" s="78">
        <v>0</v>
      </c>
      <c r="H371" s="78">
        <v>0</v>
      </c>
    </row>
    <row r="372" spans="1:10" ht="20.100000000000001" customHeight="1">
      <c r="A372" s="125"/>
      <c r="B372" s="203">
        <v>4222</v>
      </c>
      <c r="C372" s="160" t="s">
        <v>218</v>
      </c>
      <c r="D372" s="235">
        <v>0</v>
      </c>
      <c r="E372" s="68">
        <v>0</v>
      </c>
      <c r="F372" s="68">
        <v>0</v>
      </c>
      <c r="G372" s="78">
        <v>0</v>
      </c>
      <c r="H372" s="78">
        <v>0</v>
      </c>
    </row>
    <row r="373" spans="1:10" ht="20.100000000000001" customHeight="1">
      <c r="A373" s="125"/>
      <c r="B373" s="203">
        <v>45</v>
      </c>
      <c r="C373" s="160" t="s">
        <v>221</v>
      </c>
      <c r="D373" s="235">
        <v>0</v>
      </c>
      <c r="E373" s="68">
        <v>0</v>
      </c>
      <c r="F373" s="68">
        <v>0</v>
      </c>
      <c r="G373" s="78">
        <v>0</v>
      </c>
      <c r="H373" s="78">
        <v>0</v>
      </c>
    </row>
    <row r="374" spans="1:10" ht="20.100000000000001" customHeight="1">
      <c r="A374" s="125"/>
      <c r="B374" s="203">
        <v>451</v>
      </c>
      <c r="C374" s="160" t="s">
        <v>222</v>
      </c>
      <c r="D374" s="235">
        <v>0</v>
      </c>
      <c r="E374" s="68">
        <v>0</v>
      </c>
      <c r="F374" s="68">
        <v>0</v>
      </c>
      <c r="G374" s="78">
        <v>0</v>
      </c>
      <c r="H374" s="78">
        <v>0</v>
      </c>
    </row>
    <row r="375" spans="1:10" ht="20.100000000000001" customHeight="1">
      <c r="A375" s="125"/>
      <c r="B375" s="203">
        <v>4511</v>
      </c>
      <c r="C375" s="160" t="s">
        <v>222</v>
      </c>
      <c r="D375" s="235">
        <v>0</v>
      </c>
      <c r="E375" s="68">
        <v>0</v>
      </c>
      <c r="F375" s="68">
        <v>0</v>
      </c>
      <c r="G375" s="78">
        <v>0</v>
      </c>
      <c r="H375" s="78">
        <v>0</v>
      </c>
    </row>
    <row r="376" spans="1:10" ht="19.5" customHeight="1">
      <c r="A376" s="128" t="s">
        <v>35</v>
      </c>
      <c r="B376" s="201" t="s">
        <v>95</v>
      </c>
      <c r="C376" s="202"/>
      <c r="D376" s="242">
        <f>SUM(D377)</f>
        <v>10527.18</v>
      </c>
      <c r="E376" s="90">
        <f>SUM(E377+E404+E420)</f>
        <v>18428.03</v>
      </c>
      <c r="F376" s="90">
        <f>SUM(F377)</f>
        <v>3747.1</v>
      </c>
      <c r="G376" s="78">
        <f t="shared" si="18"/>
        <v>35.594527689276703</v>
      </c>
      <c r="H376" s="78">
        <f t="shared" si="16"/>
        <v>20.333698176093701</v>
      </c>
      <c r="I376" s="24"/>
      <c r="J376" s="17"/>
    </row>
    <row r="377" spans="1:10" ht="19.5" customHeight="1">
      <c r="A377" s="263" t="s">
        <v>36</v>
      </c>
      <c r="B377" s="166" t="s">
        <v>96</v>
      </c>
      <c r="C377" s="163"/>
      <c r="D377" s="232">
        <f>SUM(D378)</f>
        <v>10527.18</v>
      </c>
      <c r="E377" s="65">
        <f>SUM(E378+E384+E389+E398)</f>
        <v>17851.219999999998</v>
      </c>
      <c r="F377" s="65">
        <f>SUM(F389)</f>
        <v>3747.1</v>
      </c>
      <c r="G377" s="78">
        <f t="shared" si="18"/>
        <v>35.594527689276703</v>
      </c>
      <c r="H377" s="78">
        <f t="shared" si="16"/>
        <v>20.990722202740209</v>
      </c>
      <c r="I377" s="24"/>
      <c r="J377" s="17"/>
    </row>
    <row r="378" spans="1:10" ht="19.5" customHeight="1">
      <c r="A378" s="125">
        <v>55042</v>
      </c>
      <c r="B378" s="223" t="s">
        <v>88</v>
      </c>
      <c r="C378" s="163"/>
      <c r="D378" s="232">
        <f>SUM(D379)</f>
        <v>10527.18</v>
      </c>
      <c r="E378" s="65">
        <f>SUM(E379)</f>
        <v>132.72999999999999</v>
      </c>
      <c r="F378" s="65">
        <v>0</v>
      </c>
      <c r="G378" s="78">
        <f t="shared" si="18"/>
        <v>0</v>
      </c>
      <c r="H378" s="78">
        <f t="shared" si="16"/>
        <v>0</v>
      </c>
      <c r="I378" s="24"/>
      <c r="J378" s="17"/>
    </row>
    <row r="379" spans="1:10" ht="19.5" customHeight="1">
      <c r="A379" s="138"/>
      <c r="B379" s="159">
        <v>4</v>
      </c>
      <c r="C379" s="160" t="s">
        <v>38</v>
      </c>
      <c r="D379" s="236">
        <f>SUM(D380)</f>
        <v>10527.18</v>
      </c>
      <c r="E379" s="69">
        <f>SUM(E380)</f>
        <v>132.72999999999999</v>
      </c>
      <c r="F379" s="69">
        <v>0</v>
      </c>
      <c r="G379" s="78">
        <f t="shared" si="18"/>
        <v>0</v>
      </c>
      <c r="H379" s="78">
        <f t="shared" si="16"/>
        <v>0</v>
      </c>
      <c r="I379" s="24"/>
    </row>
    <row r="380" spans="1:10" ht="19.5" customHeight="1">
      <c r="A380" s="138"/>
      <c r="B380" s="33">
        <v>42</v>
      </c>
      <c r="C380" s="146" t="s">
        <v>37</v>
      </c>
      <c r="D380" s="236">
        <f>SUM(D381)</f>
        <v>10527.18</v>
      </c>
      <c r="E380" s="69">
        <f>SUM(E381)</f>
        <v>132.72999999999999</v>
      </c>
      <c r="F380" s="69">
        <v>0</v>
      </c>
      <c r="G380" s="78">
        <f t="shared" si="18"/>
        <v>0</v>
      </c>
      <c r="H380" s="78">
        <f t="shared" si="16"/>
        <v>0</v>
      </c>
    </row>
    <row r="381" spans="1:10" ht="19.5" customHeight="1">
      <c r="A381" s="138"/>
      <c r="B381" s="161">
        <v>422</v>
      </c>
      <c r="C381" s="162" t="s">
        <v>47</v>
      </c>
      <c r="D381" s="236">
        <f>SUM(D382:D383)</f>
        <v>10527.18</v>
      </c>
      <c r="E381" s="69">
        <f>SUM(E382:E383)</f>
        <v>132.72999999999999</v>
      </c>
      <c r="F381" s="69">
        <v>0</v>
      </c>
      <c r="G381" s="78">
        <f t="shared" si="18"/>
        <v>0</v>
      </c>
      <c r="H381" s="78">
        <f t="shared" si="16"/>
        <v>0</v>
      </c>
    </row>
    <row r="382" spans="1:10" ht="19.5" customHeight="1">
      <c r="A382" s="138"/>
      <c r="B382" s="194">
        <v>4221</v>
      </c>
      <c r="C382" s="162" t="s">
        <v>195</v>
      </c>
      <c r="D382" s="236">
        <v>10527.18</v>
      </c>
      <c r="E382" s="69">
        <v>39.82</v>
      </c>
      <c r="F382" s="69">
        <v>0</v>
      </c>
      <c r="G382" s="78">
        <f t="shared" si="18"/>
        <v>0</v>
      </c>
      <c r="H382" s="78">
        <f t="shared" si="16"/>
        <v>0</v>
      </c>
    </row>
    <row r="383" spans="1:10" ht="19.5" customHeight="1">
      <c r="A383" s="138"/>
      <c r="B383" s="194">
        <v>4223</v>
      </c>
      <c r="C383" s="162" t="s">
        <v>205</v>
      </c>
      <c r="D383" s="236">
        <v>0</v>
      </c>
      <c r="E383" s="69">
        <v>92.91</v>
      </c>
      <c r="F383" s="69">
        <v>0</v>
      </c>
      <c r="G383" s="78">
        <v>0</v>
      </c>
      <c r="H383" s="78">
        <f t="shared" si="16"/>
        <v>0</v>
      </c>
    </row>
    <row r="384" spans="1:10" ht="19.5" customHeight="1">
      <c r="A384" s="125">
        <v>55291</v>
      </c>
      <c r="B384" s="223" t="s">
        <v>98</v>
      </c>
      <c r="C384" s="163"/>
      <c r="D384" s="232">
        <v>0</v>
      </c>
      <c r="E384" s="65">
        <f>SUM(E385)</f>
        <v>464.53</v>
      </c>
      <c r="F384" s="65">
        <v>0</v>
      </c>
      <c r="G384" s="78">
        <v>0</v>
      </c>
      <c r="H384" s="78">
        <f t="shared" si="16"/>
        <v>0</v>
      </c>
    </row>
    <row r="385" spans="1:8" ht="19.5" customHeight="1">
      <c r="A385" s="47"/>
      <c r="B385" s="159">
        <v>4</v>
      </c>
      <c r="C385" s="160" t="s">
        <v>38</v>
      </c>
      <c r="D385" s="236">
        <v>0</v>
      </c>
      <c r="E385" s="69">
        <f>SUM(E386)</f>
        <v>464.53</v>
      </c>
      <c r="F385" s="69">
        <v>0</v>
      </c>
      <c r="G385" s="78">
        <v>0</v>
      </c>
      <c r="H385" s="78">
        <f t="shared" si="16"/>
        <v>0</v>
      </c>
    </row>
    <row r="386" spans="1:8" ht="19.5" customHeight="1">
      <c r="A386" s="47"/>
      <c r="B386" s="33">
        <v>42</v>
      </c>
      <c r="C386" s="146" t="s">
        <v>37</v>
      </c>
      <c r="D386" s="236">
        <v>0</v>
      </c>
      <c r="E386" s="69">
        <f>SUM(E387)</f>
        <v>464.53</v>
      </c>
      <c r="F386" s="69">
        <v>0</v>
      </c>
      <c r="G386" s="78">
        <v>0</v>
      </c>
      <c r="H386" s="78">
        <f t="shared" si="16"/>
        <v>0</v>
      </c>
    </row>
    <row r="387" spans="1:8" ht="19.5" customHeight="1">
      <c r="A387" s="47"/>
      <c r="B387" s="161">
        <v>422</v>
      </c>
      <c r="C387" s="162" t="s">
        <v>47</v>
      </c>
      <c r="D387" s="236">
        <v>0</v>
      </c>
      <c r="E387" s="69">
        <f>SUM(E388)</f>
        <v>464.53</v>
      </c>
      <c r="F387" s="69">
        <v>0</v>
      </c>
      <c r="G387" s="78">
        <v>0</v>
      </c>
      <c r="H387" s="78">
        <f t="shared" si="16"/>
        <v>0</v>
      </c>
    </row>
    <row r="388" spans="1:8" ht="19.5" customHeight="1">
      <c r="A388" s="47"/>
      <c r="B388" s="206">
        <v>4221</v>
      </c>
      <c r="C388" s="162" t="s">
        <v>195</v>
      </c>
      <c r="D388" s="236">
        <v>0</v>
      </c>
      <c r="E388" s="69">
        <v>464.53</v>
      </c>
      <c r="F388" s="69">
        <v>0</v>
      </c>
      <c r="G388" s="78">
        <v>0</v>
      </c>
      <c r="H388" s="78">
        <f t="shared" si="16"/>
        <v>0</v>
      </c>
    </row>
    <row r="389" spans="1:8" ht="19.5" customHeight="1">
      <c r="A389" s="118" t="s">
        <v>61</v>
      </c>
      <c r="B389" s="207" t="s">
        <v>97</v>
      </c>
      <c r="C389" s="163"/>
      <c r="D389" s="232">
        <v>0</v>
      </c>
      <c r="E389" s="65">
        <f>SUM(E390+E393)</f>
        <v>17253.96</v>
      </c>
      <c r="F389" s="65">
        <f>SUM(F393)</f>
        <v>3747.1</v>
      </c>
      <c r="G389" s="78">
        <v>0</v>
      </c>
      <c r="H389" s="78">
        <f t="shared" ref="H389:H426" si="19">SUM(F389/E389)*100</f>
        <v>21.717333296240398</v>
      </c>
    </row>
    <row r="390" spans="1:8" ht="19.5" customHeight="1">
      <c r="A390" s="79"/>
      <c r="B390" s="208">
        <v>3</v>
      </c>
      <c r="C390" s="209" t="s">
        <v>146</v>
      </c>
      <c r="D390" s="233">
        <v>0</v>
      </c>
      <c r="E390" s="66">
        <v>0</v>
      </c>
      <c r="F390" s="66">
        <v>0</v>
      </c>
      <c r="G390" s="78">
        <v>0</v>
      </c>
      <c r="H390" s="78">
        <v>0</v>
      </c>
    </row>
    <row r="391" spans="1:8" ht="19.5" customHeight="1">
      <c r="A391" s="79"/>
      <c r="B391" s="208">
        <v>32</v>
      </c>
      <c r="C391" s="209" t="s">
        <v>17</v>
      </c>
      <c r="D391" s="244">
        <v>0</v>
      </c>
      <c r="E391" s="76">
        <v>0</v>
      </c>
      <c r="F391" s="76">
        <v>0</v>
      </c>
      <c r="G391" s="78">
        <v>0</v>
      </c>
      <c r="H391" s="78">
        <v>0</v>
      </c>
    </row>
    <row r="392" spans="1:8" ht="19.5" customHeight="1">
      <c r="A392" s="79"/>
      <c r="B392" s="208">
        <v>322</v>
      </c>
      <c r="C392" s="209" t="s">
        <v>19</v>
      </c>
      <c r="D392" s="244">
        <v>0</v>
      </c>
      <c r="E392" s="76">
        <v>0</v>
      </c>
      <c r="F392" s="76">
        <v>0</v>
      </c>
      <c r="G392" s="78">
        <v>0</v>
      </c>
      <c r="H392" s="78">
        <v>0</v>
      </c>
    </row>
    <row r="393" spans="1:8" ht="19.5" customHeight="1">
      <c r="A393" s="36"/>
      <c r="B393" s="159">
        <v>4</v>
      </c>
      <c r="C393" s="160" t="s">
        <v>38</v>
      </c>
      <c r="D393" s="234">
        <v>0</v>
      </c>
      <c r="E393" s="67">
        <f>SUM(E394)</f>
        <v>17253.96</v>
      </c>
      <c r="F393" s="67">
        <f>SUM(F394)</f>
        <v>3747.1</v>
      </c>
      <c r="G393" s="78">
        <v>0</v>
      </c>
      <c r="H393" s="78">
        <f t="shared" si="19"/>
        <v>21.717333296240398</v>
      </c>
    </row>
    <row r="394" spans="1:8" ht="19.5" customHeight="1">
      <c r="A394" s="136"/>
      <c r="B394" s="33">
        <v>42</v>
      </c>
      <c r="C394" s="146" t="s">
        <v>37</v>
      </c>
      <c r="D394" s="235">
        <v>0</v>
      </c>
      <c r="E394" s="68">
        <f>SUM(E395)</f>
        <v>17253.96</v>
      </c>
      <c r="F394" s="68">
        <f>SUM(F395)</f>
        <v>3747.1</v>
      </c>
      <c r="G394" s="78">
        <v>0</v>
      </c>
      <c r="H394" s="78">
        <f t="shared" si="19"/>
        <v>21.717333296240398</v>
      </c>
    </row>
    <row r="395" spans="1:8" ht="19.5" customHeight="1">
      <c r="A395" s="126"/>
      <c r="B395" s="161">
        <v>422</v>
      </c>
      <c r="C395" s="162" t="s">
        <v>47</v>
      </c>
      <c r="D395" s="235">
        <v>0</v>
      </c>
      <c r="E395" s="68">
        <f>SUM(E396:E397)</f>
        <v>17253.96</v>
      </c>
      <c r="F395" s="68">
        <f>SUM(F396)</f>
        <v>3747.1</v>
      </c>
      <c r="G395" s="78">
        <v>0</v>
      </c>
      <c r="H395" s="78">
        <f t="shared" si="19"/>
        <v>21.717333296240398</v>
      </c>
    </row>
    <row r="396" spans="1:8" ht="19.5" customHeight="1">
      <c r="A396" s="126"/>
      <c r="B396" s="161">
        <v>4221</v>
      </c>
      <c r="C396" s="162" t="s">
        <v>195</v>
      </c>
      <c r="D396" s="235">
        <v>0</v>
      </c>
      <c r="E396" s="68">
        <v>15926.74</v>
      </c>
      <c r="F396" s="68">
        <v>3747.1</v>
      </c>
      <c r="G396" s="78">
        <v>0</v>
      </c>
      <c r="H396" s="78">
        <f t="shared" si="19"/>
        <v>23.527099707787031</v>
      </c>
    </row>
    <row r="397" spans="1:8" ht="19.5" customHeight="1">
      <c r="A397" s="126"/>
      <c r="B397" s="161">
        <v>4227</v>
      </c>
      <c r="C397" s="162" t="s">
        <v>220</v>
      </c>
      <c r="D397" s="235">
        <v>0</v>
      </c>
      <c r="E397" s="68">
        <v>1327.22</v>
      </c>
      <c r="F397" s="68">
        <v>0</v>
      </c>
      <c r="G397" s="78">
        <v>0</v>
      </c>
      <c r="H397" s="78">
        <f t="shared" si="19"/>
        <v>0</v>
      </c>
    </row>
    <row r="398" spans="1:8" ht="19.5" customHeight="1">
      <c r="A398" s="118" t="s">
        <v>134</v>
      </c>
      <c r="B398" s="205" t="s">
        <v>133</v>
      </c>
      <c r="C398" s="163"/>
      <c r="D398" s="232">
        <v>0</v>
      </c>
      <c r="E398" s="65">
        <v>0</v>
      </c>
      <c r="F398" s="65">
        <v>0</v>
      </c>
      <c r="G398" s="78">
        <v>0</v>
      </c>
      <c r="H398" s="78">
        <v>0</v>
      </c>
    </row>
    <row r="399" spans="1:8" ht="19.5" customHeight="1">
      <c r="A399" s="36"/>
      <c r="B399" s="159">
        <v>4</v>
      </c>
      <c r="C399" s="160" t="s">
        <v>38</v>
      </c>
      <c r="D399" s="234">
        <v>0</v>
      </c>
      <c r="E399" s="67">
        <v>0</v>
      </c>
      <c r="F399" s="67">
        <v>0</v>
      </c>
      <c r="G399" s="78">
        <v>0</v>
      </c>
      <c r="H399" s="78">
        <v>0</v>
      </c>
    </row>
    <row r="400" spans="1:8" ht="19.5" customHeight="1">
      <c r="A400" s="136"/>
      <c r="B400" s="33">
        <v>42</v>
      </c>
      <c r="C400" s="146" t="s">
        <v>37</v>
      </c>
      <c r="D400" s="235">
        <v>0</v>
      </c>
      <c r="E400" s="68">
        <v>0</v>
      </c>
      <c r="F400" s="68">
        <v>0</v>
      </c>
      <c r="G400" s="78">
        <v>0</v>
      </c>
      <c r="H400" s="78">
        <v>0</v>
      </c>
    </row>
    <row r="401" spans="1:8" ht="19.5" customHeight="1">
      <c r="A401" s="126"/>
      <c r="B401" s="161">
        <v>422</v>
      </c>
      <c r="C401" s="162" t="s">
        <v>47</v>
      </c>
      <c r="D401" s="235">
        <v>0</v>
      </c>
      <c r="E401" s="68">
        <v>0</v>
      </c>
      <c r="F401" s="68">
        <v>0</v>
      </c>
      <c r="G401" s="78">
        <v>0</v>
      </c>
      <c r="H401" s="78">
        <v>0</v>
      </c>
    </row>
    <row r="402" spans="1:8" ht="19.5" customHeight="1">
      <c r="A402" s="126"/>
      <c r="B402" s="194">
        <v>4221</v>
      </c>
      <c r="C402" s="162" t="s">
        <v>195</v>
      </c>
      <c r="D402" s="235">
        <v>0</v>
      </c>
      <c r="E402" s="68">
        <v>0</v>
      </c>
      <c r="F402" s="68">
        <v>0</v>
      </c>
      <c r="G402" s="78">
        <v>0</v>
      </c>
      <c r="H402" s="78">
        <v>0</v>
      </c>
    </row>
    <row r="403" spans="1:8" ht="19.5" customHeight="1">
      <c r="A403" s="126"/>
      <c r="B403" s="194">
        <v>4227</v>
      </c>
      <c r="C403" s="162" t="s">
        <v>220</v>
      </c>
      <c r="D403" s="235">
        <v>0</v>
      </c>
      <c r="E403" s="68">
        <v>0</v>
      </c>
      <c r="F403" s="68">
        <v>0</v>
      </c>
      <c r="G403" s="78">
        <v>0</v>
      </c>
      <c r="H403" s="78">
        <v>0</v>
      </c>
    </row>
    <row r="404" spans="1:8" ht="19.5" customHeight="1">
      <c r="A404" s="253" t="s">
        <v>39</v>
      </c>
      <c r="B404" s="166" t="s">
        <v>99</v>
      </c>
      <c r="C404" s="163"/>
      <c r="D404" s="232">
        <v>0</v>
      </c>
      <c r="E404" s="65">
        <f>SUM(E405+E410)</f>
        <v>331.81</v>
      </c>
      <c r="F404" s="65">
        <v>0</v>
      </c>
      <c r="G404" s="78">
        <v>0</v>
      </c>
      <c r="H404" s="78">
        <f t="shared" si="19"/>
        <v>0</v>
      </c>
    </row>
    <row r="405" spans="1:8" ht="19.5" customHeight="1">
      <c r="A405" s="118" t="s">
        <v>61</v>
      </c>
      <c r="B405" s="207" t="s">
        <v>97</v>
      </c>
      <c r="C405" s="163"/>
      <c r="D405" s="232">
        <v>0</v>
      </c>
      <c r="E405" s="65">
        <f>SUM(E406)</f>
        <v>331.81</v>
      </c>
      <c r="F405" s="65">
        <v>0</v>
      </c>
      <c r="G405" s="78">
        <v>0</v>
      </c>
      <c r="H405" s="78">
        <f t="shared" si="19"/>
        <v>0</v>
      </c>
    </row>
    <row r="406" spans="1:8" ht="19.5" customHeight="1">
      <c r="A406" s="25"/>
      <c r="B406" s="159">
        <v>4</v>
      </c>
      <c r="C406" s="160" t="s">
        <v>38</v>
      </c>
      <c r="D406" s="236">
        <v>0</v>
      </c>
      <c r="E406" s="69">
        <f>SUM(E407)</f>
        <v>331.81</v>
      </c>
      <c r="F406" s="69">
        <v>0</v>
      </c>
      <c r="G406" s="78">
        <v>0</v>
      </c>
      <c r="H406" s="78">
        <f t="shared" si="19"/>
        <v>0</v>
      </c>
    </row>
    <row r="407" spans="1:8" ht="19.5" customHeight="1">
      <c r="A407" s="139"/>
      <c r="B407" s="154">
        <v>42</v>
      </c>
      <c r="C407" s="172" t="s">
        <v>37</v>
      </c>
      <c r="D407" s="236">
        <v>0</v>
      </c>
      <c r="E407" s="69">
        <f>SUM(E408)</f>
        <v>331.81</v>
      </c>
      <c r="F407" s="69">
        <v>0</v>
      </c>
      <c r="G407" s="78">
        <v>0</v>
      </c>
      <c r="H407" s="78">
        <f t="shared" si="19"/>
        <v>0</v>
      </c>
    </row>
    <row r="408" spans="1:8" ht="19.5" customHeight="1">
      <c r="A408" s="135"/>
      <c r="B408" s="161">
        <v>424</v>
      </c>
      <c r="C408" s="210" t="s">
        <v>62</v>
      </c>
      <c r="D408" s="235">
        <v>0</v>
      </c>
      <c r="E408" s="68">
        <f>SUM(E409)</f>
        <v>331.81</v>
      </c>
      <c r="F408" s="68">
        <v>0</v>
      </c>
      <c r="G408" s="78">
        <v>0</v>
      </c>
      <c r="H408" s="78">
        <f t="shared" si="19"/>
        <v>0</v>
      </c>
    </row>
    <row r="409" spans="1:8" ht="19.5" customHeight="1">
      <c r="A409" s="135"/>
      <c r="B409" s="194">
        <v>4241</v>
      </c>
      <c r="C409" s="210" t="s">
        <v>62</v>
      </c>
      <c r="D409" s="235">
        <v>0</v>
      </c>
      <c r="E409" s="68">
        <v>331.81</v>
      </c>
      <c r="F409" s="68">
        <v>0</v>
      </c>
      <c r="G409" s="78">
        <v>0</v>
      </c>
      <c r="H409" s="78">
        <f t="shared" si="19"/>
        <v>0</v>
      </c>
    </row>
    <row r="410" spans="1:8" ht="19.5" customHeight="1">
      <c r="A410" s="118" t="s">
        <v>58</v>
      </c>
      <c r="B410" s="174" t="s">
        <v>132</v>
      </c>
      <c r="C410" s="163"/>
      <c r="D410" s="232">
        <v>0</v>
      </c>
      <c r="E410" s="65">
        <v>0</v>
      </c>
      <c r="F410" s="65">
        <v>0</v>
      </c>
      <c r="G410" s="78">
        <v>0</v>
      </c>
      <c r="H410" s="78">
        <v>0</v>
      </c>
    </row>
    <row r="411" spans="1:8" ht="19.5" customHeight="1">
      <c r="A411" s="25"/>
      <c r="B411" s="159">
        <v>4</v>
      </c>
      <c r="C411" s="160" t="s">
        <v>38</v>
      </c>
      <c r="D411" s="236">
        <v>0</v>
      </c>
      <c r="E411" s="69">
        <v>0</v>
      </c>
      <c r="F411" s="69">
        <v>0</v>
      </c>
      <c r="G411" s="78">
        <v>0</v>
      </c>
      <c r="H411" s="78">
        <v>0</v>
      </c>
    </row>
    <row r="412" spans="1:8" ht="19.5" customHeight="1">
      <c r="A412" s="139"/>
      <c r="B412" s="154">
        <v>42</v>
      </c>
      <c r="C412" s="172" t="s">
        <v>37</v>
      </c>
      <c r="D412" s="236">
        <v>0</v>
      </c>
      <c r="E412" s="69">
        <v>0</v>
      </c>
      <c r="F412" s="69">
        <v>0</v>
      </c>
      <c r="G412" s="78">
        <v>0</v>
      </c>
      <c r="H412" s="78">
        <v>0</v>
      </c>
    </row>
    <row r="413" spans="1:8" ht="19.5" customHeight="1">
      <c r="A413" s="139"/>
      <c r="B413" s="211">
        <v>424</v>
      </c>
      <c r="C413" s="212" t="s">
        <v>62</v>
      </c>
      <c r="D413" s="246">
        <v>0</v>
      </c>
      <c r="E413" s="89">
        <v>0</v>
      </c>
      <c r="F413" s="89">
        <v>0</v>
      </c>
      <c r="G413" s="78">
        <v>0</v>
      </c>
      <c r="H413" s="78">
        <v>0</v>
      </c>
    </row>
    <row r="414" spans="1:8" ht="18.75" customHeight="1">
      <c r="A414" s="140"/>
      <c r="B414" s="161">
        <v>4241</v>
      </c>
      <c r="C414" s="213" t="s">
        <v>62</v>
      </c>
      <c r="D414" s="235">
        <v>0</v>
      </c>
      <c r="E414" s="68">
        <v>0</v>
      </c>
      <c r="F414" s="68">
        <v>0</v>
      </c>
      <c r="G414" s="78">
        <v>0</v>
      </c>
      <c r="H414" s="78">
        <v>0</v>
      </c>
    </row>
    <row r="415" spans="1:8" ht="19.5" hidden="1" customHeight="1" thickBot="1">
      <c r="A415" s="56"/>
      <c r="B415" s="214"/>
      <c r="C415" s="215"/>
      <c r="D415" s="54"/>
      <c r="E415" s="54"/>
      <c r="F415" s="54"/>
      <c r="G415" s="78" t="e">
        <f t="shared" ref="G415:G439" si="20">SUM(F415/D415)*100</f>
        <v>#DIV/0!</v>
      </c>
      <c r="H415" s="78" t="e">
        <f t="shared" si="19"/>
        <v>#DIV/0!</v>
      </c>
    </row>
    <row r="416" spans="1:8" ht="0.75" hidden="1" customHeight="1" thickBot="1">
      <c r="A416" s="56"/>
      <c r="B416" s="214"/>
      <c r="C416" s="215"/>
      <c r="D416" s="54"/>
      <c r="E416" s="54"/>
      <c r="F416" s="54"/>
      <c r="G416" s="78" t="e">
        <f t="shared" si="20"/>
        <v>#DIV/0!</v>
      </c>
      <c r="H416" s="78" t="e">
        <f t="shared" si="19"/>
        <v>#DIV/0!</v>
      </c>
    </row>
    <row r="417" spans="1:10" ht="19.5" hidden="1" customHeight="1">
      <c r="A417" s="56"/>
      <c r="B417" s="214"/>
      <c r="C417" s="215"/>
      <c r="D417" s="54"/>
      <c r="E417" s="54"/>
      <c r="F417" s="54"/>
      <c r="G417" s="78" t="e">
        <f t="shared" si="20"/>
        <v>#DIV/0!</v>
      </c>
      <c r="H417" s="78" t="e">
        <f t="shared" si="19"/>
        <v>#DIV/0!</v>
      </c>
    </row>
    <row r="418" spans="1:10" ht="19.5" hidden="1" customHeight="1">
      <c r="A418" s="56"/>
      <c r="B418" s="214"/>
      <c r="C418" s="215"/>
      <c r="D418" s="54"/>
      <c r="E418" s="54"/>
      <c r="F418" s="54"/>
      <c r="G418" s="78" t="e">
        <f t="shared" si="20"/>
        <v>#DIV/0!</v>
      </c>
      <c r="H418" s="78" t="e">
        <f t="shared" si="19"/>
        <v>#DIV/0!</v>
      </c>
    </row>
    <row r="419" spans="1:10" ht="19.5" hidden="1" customHeight="1" thickBot="1">
      <c r="A419" s="56"/>
      <c r="B419" s="214"/>
      <c r="C419" s="215"/>
      <c r="D419" s="54"/>
      <c r="E419" s="54"/>
      <c r="F419" s="54"/>
      <c r="G419" s="78" t="e">
        <f t="shared" si="20"/>
        <v>#DIV/0!</v>
      </c>
      <c r="H419" s="78" t="e">
        <f t="shared" si="19"/>
        <v>#DIV/0!</v>
      </c>
    </row>
    <row r="420" spans="1:10" ht="19.5" customHeight="1">
      <c r="A420" s="264" t="s">
        <v>271</v>
      </c>
      <c r="B420" s="166" t="s">
        <v>272</v>
      </c>
      <c r="C420" s="163"/>
      <c r="D420" s="239">
        <v>0</v>
      </c>
      <c r="E420" s="72">
        <f>SUM(E421)</f>
        <v>245</v>
      </c>
      <c r="F420" s="72">
        <v>0</v>
      </c>
      <c r="G420" s="78">
        <v>0</v>
      </c>
      <c r="H420" s="78">
        <f t="shared" si="19"/>
        <v>0</v>
      </c>
    </row>
    <row r="421" spans="1:10" ht="19.5" customHeight="1">
      <c r="A421" s="225" t="s">
        <v>58</v>
      </c>
      <c r="B421" s="228" t="s">
        <v>80</v>
      </c>
      <c r="C421" s="226"/>
      <c r="D421" s="247">
        <v>0</v>
      </c>
      <c r="E421" s="227">
        <f>SUM(E422)</f>
        <v>245</v>
      </c>
      <c r="F421" s="227">
        <v>0</v>
      </c>
      <c r="G421" s="78">
        <v>0</v>
      </c>
      <c r="H421" s="78">
        <f t="shared" si="19"/>
        <v>0</v>
      </c>
    </row>
    <row r="422" spans="1:10" ht="19.5" customHeight="1">
      <c r="A422" s="140"/>
      <c r="B422" s="161">
        <v>4</v>
      </c>
      <c r="C422" s="145" t="s">
        <v>38</v>
      </c>
      <c r="D422" s="235">
        <v>0</v>
      </c>
      <c r="E422" s="68">
        <f>SUM(E423)</f>
        <v>245</v>
      </c>
      <c r="F422" s="68">
        <v>0</v>
      </c>
      <c r="G422" s="78">
        <v>0</v>
      </c>
      <c r="H422" s="78">
        <f t="shared" si="19"/>
        <v>0</v>
      </c>
    </row>
    <row r="423" spans="1:10" ht="19.5" customHeight="1">
      <c r="A423" s="140"/>
      <c r="B423" s="161">
        <v>42</v>
      </c>
      <c r="C423" s="141" t="s">
        <v>273</v>
      </c>
      <c r="D423" s="235">
        <v>0</v>
      </c>
      <c r="E423" s="68">
        <f>SUM(E424)</f>
        <v>245</v>
      </c>
      <c r="F423" s="68">
        <v>0</v>
      </c>
      <c r="G423" s="78">
        <v>0</v>
      </c>
      <c r="H423" s="78">
        <f t="shared" si="19"/>
        <v>0</v>
      </c>
    </row>
    <row r="424" spans="1:10" ht="19.5" customHeight="1">
      <c r="A424" s="140"/>
      <c r="B424" s="161">
        <v>424</v>
      </c>
      <c r="C424" s="213" t="s">
        <v>62</v>
      </c>
      <c r="D424" s="235">
        <v>0</v>
      </c>
      <c r="E424" s="68">
        <f>SUM(E425)</f>
        <v>245</v>
      </c>
      <c r="F424" s="68">
        <v>0</v>
      </c>
      <c r="G424" s="78">
        <v>0</v>
      </c>
      <c r="H424" s="78">
        <f t="shared" si="19"/>
        <v>0</v>
      </c>
    </row>
    <row r="425" spans="1:10" ht="19.5" customHeight="1">
      <c r="A425" s="140"/>
      <c r="B425" s="161">
        <v>4241</v>
      </c>
      <c r="C425" s="213" t="s">
        <v>62</v>
      </c>
      <c r="D425" s="235">
        <v>0</v>
      </c>
      <c r="E425" s="68">
        <v>245</v>
      </c>
      <c r="F425" s="68">
        <v>0</v>
      </c>
      <c r="G425" s="78">
        <v>0</v>
      </c>
      <c r="H425" s="78">
        <f t="shared" si="19"/>
        <v>0</v>
      </c>
    </row>
    <row r="426" spans="1:10" ht="21" customHeight="1">
      <c r="A426" s="265"/>
      <c r="B426" s="266"/>
      <c r="C426" s="267" t="s">
        <v>68</v>
      </c>
      <c r="D426" s="268">
        <f>SUM(D4+D171+D323+D338+D349+D376)</f>
        <v>604617.82999999996</v>
      </c>
      <c r="E426" s="269">
        <f>SUM(E4+E171+E323+E338+E349+E376)</f>
        <v>1153738.26</v>
      </c>
      <c r="F426" s="269">
        <f>SUM(F4+F171+F323+F338+F349+F376)</f>
        <v>504315.79999999987</v>
      </c>
      <c r="G426" s="270">
        <f t="shared" si="20"/>
        <v>83.410672821210042</v>
      </c>
      <c r="H426" s="78">
        <f t="shared" si="19"/>
        <v>43.711456704226819</v>
      </c>
    </row>
    <row r="427" spans="1:10" s="1" customFormat="1" ht="21" customHeight="1">
      <c r="A427" s="30"/>
      <c r="B427" s="40"/>
      <c r="C427" s="41"/>
      <c r="D427" s="28"/>
      <c r="E427" s="28"/>
      <c r="F427" s="28"/>
      <c r="G427" s="274"/>
      <c r="H427" s="88"/>
    </row>
    <row r="428" spans="1:10" s="1" customFormat="1" ht="19.5" customHeight="1">
      <c r="A428" s="23"/>
      <c r="G428" s="274"/>
      <c r="H428" s="88"/>
      <c r="J428" s="54"/>
    </row>
    <row r="429" spans="1:10" s="1" customFormat="1" ht="19.5" customHeight="1">
      <c r="A429" s="23"/>
      <c r="G429" s="274"/>
      <c r="H429" s="88"/>
    </row>
    <row r="430" spans="1:10" ht="19.5" customHeight="1" thickBot="1">
      <c r="A430" s="271" t="s">
        <v>269</v>
      </c>
      <c r="B430" s="272"/>
      <c r="C430" s="272"/>
      <c r="D430" s="21"/>
      <c r="E430" s="21"/>
      <c r="F430" s="21"/>
      <c r="G430" s="274"/>
      <c r="H430" s="273"/>
      <c r="I430" s="21"/>
    </row>
    <row r="431" spans="1:10" ht="26.25" customHeight="1" thickBot="1">
      <c r="A431" s="107" t="s">
        <v>256</v>
      </c>
      <c r="B431" s="102"/>
      <c r="C431" s="103"/>
      <c r="D431" s="104" t="s">
        <v>268</v>
      </c>
      <c r="E431" s="104" t="s">
        <v>291</v>
      </c>
      <c r="F431" s="104" t="s">
        <v>292</v>
      </c>
      <c r="G431" s="275" t="s">
        <v>153</v>
      </c>
      <c r="H431" s="57" t="s">
        <v>154</v>
      </c>
    </row>
    <row r="432" spans="1:10" ht="24.75" customHeight="1">
      <c r="A432" s="108">
        <v>1</v>
      </c>
      <c r="B432" s="96"/>
      <c r="C432" s="52"/>
      <c r="D432" s="96"/>
      <c r="E432" s="96"/>
      <c r="F432" s="96"/>
      <c r="G432" s="275"/>
      <c r="H432" s="109"/>
    </row>
    <row r="433" spans="1:9" ht="20.100000000000001" customHeight="1">
      <c r="A433" s="110">
        <v>1</v>
      </c>
      <c r="B433" s="101" t="s">
        <v>293</v>
      </c>
      <c r="C433" s="105"/>
      <c r="D433" s="98">
        <v>81897.14</v>
      </c>
      <c r="E433" s="98">
        <v>107240.87</v>
      </c>
      <c r="F433" s="98">
        <v>50841.52</v>
      </c>
      <c r="G433" s="78">
        <f>SUM(F433/D433)*100</f>
        <v>62.079725861000753</v>
      </c>
      <c r="H433" s="95">
        <f>SUM(F433/E433)*100</f>
        <v>47.408716471621318</v>
      </c>
      <c r="I433" s="55"/>
    </row>
    <row r="434" spans="1:9" ht="19.5" customHeight="1">
      <c r="A434" s="111">
        <v>2</v>
      </c>
      <c r="B434" s="99" t="s">
        <v>258</v>
      </c>
      <c r="C434" s="97"/>
      <c r="D434" s="98">
        <v>5131.74</v>
      </c>
      <c r="E434" s="98">
        <v>17372.650000000001</v>
      </c>
      <c r="F434" s="98">
        <v>12231.57</v>
      </c>
      <c r="G434" s="78">
        <f t="shared" si="20"/>
        <v>238.35131943551309</v>
      </c>
      <c r="H434" s="95">
        <f t="shared" ref="H434:H439" si="21">SUM(F434/E434)*100</f>
        <v>70.407047859710516</v>
      </c>
    </row>
    <row r="435" spans="1:9" ht="20.100000000000001" customHeight="1">
      <c r="A435" s="111">
        <v>4</v>
      </c>
      <c r="B435" s="106" t="s">
        <v>267</v>
      </c>
      <c r="C435" s="100"/>
      <c r="D435" s="98">
        <v>362235.73</v>
      </c>
      <c r="E435" s="98">
        <v>917478.26</v>
      </c>
      <c r="F435" s="98">
        <v>414852.19</v>
      </c>
      <c r="G435" s="78">
        <f t="shared" si="20"/>
        <v>114.52547488896249</v>
      </c>
      <c r="H435" s="95">
        <f t="shared" si="21"/>
        <v>45.216568946276716</v>
      </c>
    </row>
    <row r="436" spans="1:9" ht="20.100000000000001" customHeight="1">
      <c r="A436" s="111">
        <v>5</v>
      </c>
      <c r="B436" s="99" t="s">
        <v>261</v>
      </c>
      <c r="C436" s="97"/>
      <c r="D436" s="98">
        <v>11293.64</v>
      </c>
      <c r="E436" s="98">
        <v>1924.47</v>
      </c>
      <c r="F436" s="98">
        <v>1000</v>
      </c>
      <c r="G436" s="78">
        <f t="shared" si="20"/>
        <v>8.8545411399690455</v>
      </c>
      <c r="H436" s="95">
        <f t="shared" si="21"/>
        <v>51.96235846752613</v>
      </c>
    </row>
    <row r="437" spans="1:9" ht="20.100000000000001" customHeight="1">
      <c r="A437" s="111">
        <v>6</v>
      </c>
      <c r="B437" s="99" t="s">
        <v>262</v>
      </c>
      <c r="C437" s="97"/>
      <c r="D437" s="99">
        <v>144059.57999999999</v>
      </c>
      <c r="E437" s="99">
        <v>91207.17</v>
      </c>
      <c r="F437" s="99">
        <v>10233.42</v>
      </c>
      <c r="G437" s="78">
        <f t="shared" si="20"/>
        <v>7.1036025511111447</v>
      </c>
      <c r="H437" s="95">
        <f t="shared" si="21"/>
        <v>11.219973166583285</v>
      </c>
    </row>
    <row r="438" spans="1:9" ht="20.100000000000001" customHeight="1">
      <c r="A438" s="112">
        <v>7</v>
      </c>
      <c r="B438" s="8" t="s">
        <v>263</v>
      </c>
      <c r="C438" s="96"/>
      <c r="D438" s="98">
        <v>0</v>
      </c>
      <c r="E438" s="98">
        <v>18514.84</v>
      </c>
      <c r="F438" s="98">
        <v>15157.1</v>
      </c>
      <c r="G438" s="78">
        <v>0</v>
      </c>
      <c r="H438" s="95">
        <f t="shared" si="21"/>
        <v>81.86460158445874</v>
      </c>
    </row>
    <row r="439" spans="1:9" ht="40.5" customHeight="1" thickBot="1">
      <c r="A439" s="113"/>
      <c r="B439" s="114" t="s">
        <v>264</v>
      </c>
      <c r="C439" s="115"/>
      <c r="D439" s="116">
        <f>SUM(D433:D438)</f>
        <v>604617.82999999996</v>
      </c>
      <c r="E439" s="116">
        <f>SUM(E433:E438)</f>
        <v>1153738.26</v>
      </c>
      <c r="F439" s="116">
        <f>SUM(F433:F438)</f>
        <v>504315.8</v>
      </c>
      <c r="G439" s="78">
        <f t="shared" si="20"/>
        <v>83.410672821210056</v>
      </c>
      <c r="H439" s="95">
        <f t="shared" si="21"/>
        <v>43.711456704226833</v>
      </c>
    </row>
    <row r="440" spans="1:9" ht="20.100000000000001" customHeight="1">
      <c r="G440" s="86"/>
      <c r="H440" s="86"/>
    </row>
    <row r="441" spans="1:9" ht="20.100000000000001" customHeight="1">
      <c r="G441" s="86"/>
      <c r="H441" s="86"/>
    </row>
    <row r="442" spans="1:9" ht="20.100000000000001" customHeight="1">
      <c r="D442" s="86"/>
      <c r="E442" s="86"/>
      <c r="F442" s="86"/>
      <c r="G442" s="86"/>
      <c r="H442" s="86"/>
    </row>
    <row r="443" spans="1:9" ht="20.100000000000001" customHeight="1">
      <c r="D443" s="86"/>
      <c r="E443" s="86"/>
      <c r="F443" s="86"/>
      <c r="G443" s="86"/>
      <c r="H443" s="86"/>
    </row>
    <row r="444" spans="1:9" ht="20.100000000000001" customHeight="1">
      <c r="D444" s="86"/>
      <c r="E444" s="86"/>
      <c r="F444" s="86"/>
      <c r="G444" s="86"/>
      <c r="H444" s="86"/>
    </row>
    <row r="445" spans="1:9">
      <c r="D445" s="87"/>
      <c r="E445" s="87"/>
      <c r="F445" s="87"/>
      <c r="G445" s="86"/>
      <c r="H445" s="86"/>
    </row>
    <row r="446" spans="1:9">
      <c r="G446" s="86"/>
      <c r="H446" s="86"/>
    </row>
    <row r="447" spans="1:9">
      <c r="G447" s="86"/>
      <c r="H447" s="86"/>
    </row>
    <row r="448" spans="1:9">
      <c r="G448" s="86"/>
      <c r="H448" s="86"/>
    </row>
    <row r="449" spans="7:8">
      <c r="G449" s="86"/>
      <c r="H449" s="86"/>
    </row>
    <row r="450" spans="7:8">
      <c r="G450" s="86"/>
      <c r="H450" s="86"/>
    </row>
    <row r="451" spans="7:8">
      <c r="G451" s="86"/>
      <c r="H451" s="86"/>
    </row>
    <row r="452" spans="7:8">
      <c r="G452" s="86"/>
      <c r="H452" s="86"/>
    </row>
    <row r="453" spans="7:8">
      <c r="G453" s="86"/>
      <c r="H453" s="86"/>
    </row>
    <row r="454" spans="7:8">
      <c r="G454" s="86"/>
      <c r="H454" s="86"/>
    </row>
    <row r="455" spans="7:8">
      <c r="G455" s="86"/>
      <c r="H455" s="86"/>
    </row>
    <row r="456" spans="7:8">
      <c r="G456" s="86"/>
      <c r="H456" s="86"/>
    </row>
    <row r="457" spans="7:8">
      <c r="G457" s="86"/>
      <c r="H457" s="86"/>
    </row>
    <row r="458" spans="7:8">
      <c r="G458" s="86"/>
      <c r="H458" s="86"/>
    </row>
    <row r="459" spans="7:8">
      <c r="G459" s="86"/>
      <c r="H459" s="86"/>
    </row>
    <row r="460" spans="7:8">
      <c r="G460" s="86"/>
      <c r="H460" s="86"/>
    </row>
    <row r="461" spans="7:8">
      <c r="G461" s="86"/>
      <c r="H461" s="86"/>
    </row>
    <row r="462" spans="7:8">
      <c r="G462" s="86"/>
      <c r="H462" s="86"/>
    </row>
    <row r="463" spans="7:8">
      <c r="G463" s="86"/>
      <c r="H463" s="86"/>
    </row>
    <row r="464" spans="7:8">
      <c r="G464" s="86"/>
      <c r="H464" s="86"/>
    </row>
    <row r="465" spans="1:8">
      <c r="G465" s="86"/>
      <c r="H465" s="86"/>
    </row>
    <row r="466" spans="1:8">
      <c r="G466" s="86"/>
      <c r="H466" s="86"/>
    </row>
    <row r="467" spans="1:8">
      <c r="G467" s="86"/>
      <c r="H467" s="86"/>
    </row>
    <row r="468" spans="1:8">
      <c r="G468" s="86"/>
      <c r="H468" s="86"/>
    </row>
    <row r="469" spans="1:8">
      <c r="G469" s="86"/>
      <c r="H469" s="86"/>
    </row>
    <row r="470" spans="1:8">
      <c r="G470" s="86"/>
      <c r="H470" s="86"/>
    </row>
    <row r="471" spans="1:8">
      <c r="G471" s="86"/>
      <c r="H471" s="86"/>
    </row>
    <row r="472" spans="1:8">
      <c r="G472" s="86"/>
      <c r="H472" s="86"/>
    </row>
    <row r="473" spans="1:8">
      <c r="G473" s="86"/>
      <c r="H473" s="86"/>
    </row>
    <row r="474" spans="1:8">
      <c r="G474" s="86"/>
      <c r="H474" s="86"/>
    </row>
    <row r="475" spans="1:8">
      <c r="G475" s="86"/>
      <c r="H475" s="86"/>
    </row>
    <row r="476" spans="1:8">
      <c r="G476" s="86"/>
      <c r="H476" s="86"/>
    </row>
    <row r="477" spans="1:8">
      <c r="G477" s="86"/>
      <c r="H477" s="86"/>
    </row>
    <row r="478" spans="1:8">
      <c r="G478" s="86"/>
      <c r="H478" s="86"/>
    </row>
    <row r="479" spans="1:8">
      <c r="A479" s="37"/>
      <c r="G479" s="86"/>
      <c r="H479" s="86"/>
    </row>
    <row r="480" spans="1:8">
      <c r="A480" s="39"/>
      <c r="B480" s="38"/>
      <c r="C480" s="1"/>
      <c r="D480" s="28"/>
      <c r="E480" s="28"/>
      <c r="F480" s="28"/>
      <c r="G480" s="86"/>
      <c r="H480" s="86"/>
    </row>
    <row r="481" spans="1:8">
      <c r="A481" s="39"/>
      <c r="B481" s="27"/>
      <c r="C481" s="1"/>
      <c r="D481" s="29"/>
      <c r="E481" s="29"/>
      <c r="F481" s="29"/>
      <c r="G481" s="86"/>
      <c r="H481" s="86"/>
    </row>
    <row r="482" spans="1:8">
      <c r="A482" s="39"/>
      <c r="B482" s="1"/>
      <c r="C482" s="1"/>
      <c r="D482" s="29"/>
      <c r="E482" s="29"/>
      <c r="F482" s="29"/>
      <c r="G482" s="86"/>
      <c r="H482" s="86"/>
    </row>
    <row r="483" spans="1:8">
      <c r="A483" s="39"/>
      <c r="B483" s="1"/>
      <c r="C483" s="1"/>
      <c r="D483" s="29"/>
      <c r="E483" s="29"/>
      <c r="F483" s="29"/>
      <c r="G483" s="88"/>
      <c r="H483" s="86"/>
    </row>
    <row r="484" spans="1:8">
      <c r="A484" s="37"/>
      <c r="B484" s="1"/>
      <c r="C484" s="1"/>
      <c r="D484" s="29"/>
      <c r="E484" s="29"/>
      <c r="F484" s="29"/>
      <c r="G484" s="88"/>
      <c r="H484" s="86"/>
    </row>
    <row r="485" spans="1:8">
      <c r="A485" s="1"/>
      <c r="B485" s="22"/>
      <c r="C485" s="1"/>
      <c r="D485" s="28"/>
      <c r="E485" s="28"/>
      <c r="F485" s="28"/>
      <c r="G485" s="88"/>
      <c r="H485" s="86"/>
    </row>
    <row r="486" spans="1:8">
      <c r="A486" s="1"/>
      <c r="B486" s="1"/>
      <c r="C486" s="1"/>
      <c r="D486" s="1"/>
      <c r="E486" s="1"/>
      <c r="F486" s="1"/>
      <c r="G486" s="1"/>
    </row>
    <row r="487" spans="1:8">
      <c r="A487" s="1"/>
      <c r="B487" s="1"/>
      <c r="C487" s="1"/>
      <c r="D487" s="1"/>
      <c r="E487" s="1"/>
      <c r="F487" s="1"/>
      <c r="G487" s="1"/>
    </row>
    <row r="488" spans="1:8">
      <c r="A488" s="1"/>
      <c r="B488" s="1"/>
      <c r="C488" s="1"/>
      <c r="D488" s="1"/>
      <c r="E488" s="1"/>
      <c r="F488" s="1"/>
      <c r="G488" s="1"/>
    </row>
    <row r="489" spans="1:8">
      <c r="A489" s="30"/>
      <c r="B489" s="1"/>
      <c r="C489" s="1"/>
      <c r="D489" s="1"/>
      <c r="E489" s="1"/>
      <c r="F489" s="1"/>
      <c r="G489" s="1"/>
    </row>
    <row r="490" spans="1:8">
      <c r="A490" s="1"/>
      <c r="B490" s="49"/>
      <c r="C490" s="1"/>
      <c r="D490" s="28"/>
      <c r="E490" s="28"/>
      <c r="F490" s="28"/>
      <c r="G490" s="1"/>
    </row>
    <row r="491" spans="1:8">
      <c r="A491" s="23"/>
      <c r="B491" s="1"/>
      <c r="C491" s="20"/>
      <c r="D491" s="19"/>
      <c r="E491" s="19"/>
      <c r="F491" s="19"/>
      <c r="G491" s="1"/>
    </row>
    <row r="492" spans="1:8">
      <c r="A492" s="23"/>
      <c r="B492" s="1"/>
      <c r="C492" s="1"/>
      <c r="D492" s="19"/>
      <c r="E492" s="19"/>
      <c r="F492" s="19"/>
      <c r="G492" s="1"/>
    </row>
    <row r="493" spans="1:8">
      <c r="A493" s="23"/>
      <c r="B493" s="50"/>
      <c r="C493" s="51"/>
      <c r="D493" s="19"/>
      <c r="E493" s="19"/>
      <c r="F493" s="19"/>
      <c r="G493" s="1"/>
    </row>
    <row r="494" spans="1:8">
      <c r="A494" s="39"/>
      <c r="B494" s="1"/>
      <c r="C494" s="20"/>
      <c r="D494" s="19"/>
      <c r="E494" s="19"/>
      <c r="F494" s="19"/>
      <c r="G494" s="1"/>
    </row>
    <row r="495" spans="1:8">
      <c r="A495" s="1"/>
      <c r="B495" s="31"/>
      <c r="C495" s="31"/>
      <c r="D495" s="28"/>
      <c r="E495" s="28"/>
      <c r="F495" s="28"/>
      <c r="G495" s="1"/>
    </row>
    <row r="496" spans="1:8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</sheetData>
  <mergeCells count="10">
    <mergeCell ref="B253:C253"/>
    <mergeCell ref="B173:C173"/>
    <mergeCell ref="A2:C2"/>
    <mergeCell ref="B4:C4"/>
    <mergeCell ref="B5:C5"/>
    <mergeCell ref="B29:C29"/>
    <mergeCell ref="B6:C6"/>
    <mergeCell ref="B30:C30"/>
    <mergeCell ref="B60:C60"/>
    <mergeCell ref="B141:C141"/>
  </mergeCells>
  <phoneticPr fontId="0" type="noConversion"/>
  <pageMargins left="0.19685039370078741" right="0" top="0.19685039370078741" bottom="0.15748031496062992" header="0.19685039370078741" footer="0.15748031496062992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Prihodi</vt:lpstr>
      <vt:lpstr>naslovna</vt:lpstr>
      <vt:lpstr>Sažetak</vt:lpstr>
      <vt:lpstr>rashodi-2</vt:lpstr>
      <vt:lpstr>'rashodi-2'!Ispis_naslova</vt:lpstr>
      <vt:lpstr>Prihodi!Podrucje_ispisa</vt:lpstr>
      <vt:lpstr>'rashodi-2'!Podrucje_ispisa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Gospodarska Škola Buje</dc:creator>
  <cp:lastModifiedBy>Contabile</cp:lastModifiedBy>
  <cp:lastPrinted>2023-06-29T07:34:14Z</cp:lastPrinted>
  <dcterms:created xsi:type="dcterms:W3CDTF">2003-02-19T07:07:30Z</dcterms:created>
  <dcterms:modified xsi:type="dcterms:W3CDTF">2023-07-12T07:54:24Z</dcterms:modified>
</cp:coreProperties>
</file>