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Users\Pavilion03\Documents\ANNO 2023\"/>
    </mc:Choice>
  </mc:AlternateContent>
  <bookViews>
    <workbookView xWindow="0" yWindow="0" windowWidth="25200" windowHeight="11775" activeTab="1"/>
  </bookViews>
  <sheets>
    <sheet name="SAŽETAK EUR" sheetId="1" r:id="rId1"/>
    <sheet name=" Račun prihoda i rashoda" sheetId="3" r:id="rId2"/>
    <sheet name="Rashodi prema funkcijskoj kl" sheetId="5" r:id="rId3"/>
    <sheet name="POSEBNI DIO" sheetId="7" state="hidden" r:id="rId4"/>
    <sheet name="Posebni dio 2.razina" sheetId="8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I68" i="3"/>
  <c r="H68" i="3"/>
  <c r="I33" i="3"/>
  <c r="H33" i="3"/>
  <c r="I27" i="3"/>
  <c r="H27" i="3"/>
  <c r="I85" i="3"/>
  <c r="H85" i="3"/>
  <c r="I73" i="3"/>
  <c r="H73" i="3"/>
  <c r="I58" i="3"/>
  <c r="H58" i="3"/>
  <c r="E13" i="5"/>
  <c r="G260" i="8"/>
  <c r="F260" i="8"/>
  <c r="H12" i="5" l="1"/>
  <c r="H13" i="5"/>
  <c r="G12" i="5"/>
  <c r="G13" i="5"/>
  <c r="H11" i="5"/>
  <c r="G11" i="5"/>
  <c r="F12" i="5"/>
  <c r="F11" i="5" s="1"/>
  <c r="E11" i="5"/>
  <c r="D11" i="5"/>
  <c r="D12" i="5"/>
  <c r="C11" i="5"/>
  <c r="C12" i="5"/>
  <c r="B11" i="5"/>
  <c r="B12" i="5"/>
  <c r="K41" i="3" l="1"/>
  <c r="K45" i="3"/>
  <c r="K46" i="3"/>
  <c r="K47" i="3"/>
  <c r="K48" i="3"/>
  <c r="K49" i="3"/>
  <c r="K50" i="3"/>
  <c r="K51" i="3"/>
  <c r="K55" i="3"/>
  <c r="K59" i="3"/>
  <c r="K60" i="3"/>
  <c r="K63" i="3"/>
  <c r="K74" i="3"/>
  <c r="K75" i="3"/>
  <c r="K76" i="3"/>
  <c r="K78" i="3"/>
  <c r="K82" i="3"/>
  <c r="J41" i="3"/>
  <c r="J42" i="3"/>
  <c r="J45" i="3"/>
  <c r="J46" i="3"/>
  <c r="J47" i="3"/>
  <c r="J48" i="3"/>
  <c r="J49" i="3"/>
  <c r="J51" i="3"/>
  <c r="J55" i="3"/>
  <c r="J56" i="3"/>
  <c r="J63" i="3"/>
  <c r="J70" i="3"/>
  <c r="J71" i="3"/>
  <c r="J74" i="3"/>
  <c r="J76" i="3"/>
  <c r="J77" i="3"/>
  <c r="J78" i="3"/>
  <c r="J83" i="3"/>
  <c r="K13" i="3"/>
  <c r="K14" i="3"/>
  <c r="K16" i="3"/>
  <c r="K18" i="3"/>
  <c r="K19" i="3"/>
  <c r="K25" i="3"/>
  <c r="K28" i="3"/>
  <c r="K29" i="3"/>
  <c r="J16" i="3"/>
  <c r="J18" i="3"/>
  <c r="J19" i="3"/>
  <c r="J21" i="3"/>
  <c r="J23" i="3"/>
  <c r="J25" i="3"/>
  <c r="J26" i="3"/>
  <c r="J28" i="3"/>
  <c r="J29" i="3"/>
  <c r="J31" i="3"/>
  <c r="I8" i="8" l="1"/>
  <c r="I9" i="8"/>
  <c r="I10" i="8"/>
  <c r="I11" i="8"/>
  <c r="I12" i="8"/>
  <c r="I13" i="8"/>
  <c r="I14" i="8"/>
  <c r="I15" i="8"/>
  <c r="I16" i="8"/>
  <c r="I17" i="8"/>
  <c r="I18" i="8"/>
  <c r="I20" i="8"/>
  <c r="I22" i="8"/>
  <c r="I25" i="8"/>
  <c r="I26" i="8"/>
  <c r="I27" i="8"/>
  <c r="I28" i="8"/>
  <c r="I29" i="8"/>
  <c r="I30" i="8"/>
  <c r="I31" i="8"/>
  <c r="I32" i="8"/>
  <c r="I33" i="8"/>
  <c r="I34" i="8"/>
  <c r="I36" i="8"/>
  <c r="I37" i="8"/>
  <c r="I38" i="8"/>
  <c r="I39" i="8"/>
  <c r="I40" i="8"/>
  <c r="I41" i="8"/>
  <c r="I42" i="8"/>
  <c r="I43" i="8"/>
  <c r="I46" i="8"/>
  <c r="I48" i="8"/>
  <c r="I49" i="8"/>
  <c r="I50" i="8"/>
  <c r="I51" i="8"/>
  <c r="I52" i="8"/>
  <c r="I53" i="8"/>
  <c r="I54" i="8"/>
  <c r="I55" i="8"/>
  <c r="I56" i="8"/>
  <c r="I57" i="8"/>
  <c r="I60" i="8"/>
  <c r="I61" i="8"/>
  <c r="I63" i="8"/>
  <c r="I64" i="8"/>
  <c r="I65" i="8"/>
  <c r="I66" i="8"/>
  <c r="I67" i="8"/>
  <c r="I70" i="8"/>
  <c r="I71" i="8"/>
  <c r="I72" i="8"/>
  <c r="I73" i="8"/>
  <c r="I74" i="8"/>
  <c r="I75" i="8"/>
  <c r="I78" i="8"/>
  <c r="I80" i="8"/>
  <c r="I81" i="8"/>
  <c r="I82" i="8"/>
  <c r="I83" i="8"/>
  <c r="I84" i="8"/>
  <c r="I85" i="8"/>
  <c r="I86" i="8"/>
  <c r="I88" i="8"/>
  <c r="I89" i="8"/>
  <c r="I90" i="8"/>
  <c r="I91" i="8"/>
  <c r="I92" i="8"/>
  <c r="I93" i="8"/>
  <c r="I96" i="8"/>
  <c r="I97" i="8"/>
  <c r="I99" i="8"/>
  <c r="I100" i="8"/>
  <c r="I101" i="8"/>
  <c r="I102" i="8"/>
  <c r="I103" i="8"/>
  <c r="I104" i="8"/>
  <c r="I105" i="8"/>
  <c r="I107" i="8"/>
  <c r="I108" i="8"/>
  <c r="I109" i="8"/>
  <c r="I110" i="8"/>
  <c r="I111" i="8"/>
  <c r="I112" i="8"/>
  <c r="I115" i="8"/>
  <c r="I116" i="8"/>
  <c r="I117" i="8"/>
  <c r="I118" i="8"/>
  <c r="I119" i="8"/>
  <c r="I120" i="8"/>
  <c r="I121" i="8"/>
  <c r="I128" i="8"/>
  <c r="I129" i="8"/>
  <c r="I130" i="8"/>
  <c r="I133" i="8"/>
  <c r="I134" i="8"/>
  <c r="I135" i="8"/>
  <c r="I136" i="8"/>
  <c r="I137" i="8"/>
  <c r="I140" i="8"/>
  <c r="I141" i="8"/>
  <c r="I142" i="8"/>
  <c r="I143" i="8"/>
  <c r="I146" i="8"/>
  <c r="I147" i="8"/>
  <c r="I148" i="8"/>
  <c r="I149" i="8"/>
  <c r="I150" i="8"/>
  <c r="I151" i="8"/>
  <c r="I152" i="8"/>
  <c r="I153" i="8"/>
  <c r="I154" i="8"/>
  <c r="I155" i="8"/>
  <c r="I156" i="8"/>
  <c r="I162" i="8"/>
  <c r="I163" i="8"/>
  <c r="I166" i="8"/>
  <c r="I167" i="8"/>
  <c r="I168" i="8"/>
  <c r="I169" i="8"/>
  <c r="I170" i="8"/>
  <c r="I171" i="8"/>
  <c r="I172" i="8"/>
  <c r="I173" i="8"/>
  <c r="I176" i="8"/>
  <c r="I177" i="8"/>
  <c r="I178" i="8"/>
  <c r="I179" i="8"/>
  <c r="I180" i="8"/>
  <c r="I181" i="8"/>
  <c r="I184" i="8"/>
  <c r="I185" i="8"/>
  <c r="I186" i="8"/>
  <c r="I187" i="8"/>
  <c r="I188" i="8"/>
  <c r="I191" i="8"/>
  <c r="I192" i="8"/>
  <c r="I193" i="8"/>
  <c r="I194" i="8"/>
  <c r="I195" i="8"/>
  <c r="I196" i="8"/>
  <c r="I203" i="8"/>
  <c r="I206" i="8"/>
  <c r="I207" i="8"/>
  <c r="I208" i="8"/>
  <c r="I209" i="8"/>
  <c r="I210" i="8"/>
  <c r="I211" i="8"/>
  <c r="I216" i="8"/>
  <c r="I222" i="8"/>
  <c r="I224" i="8"/>
  <c r="I227" i="8"/>
  <c r="I228" i="8"/>
  <c r="I229" i="8"/>
  <c r="I230" i="8"/>
  <c r="I231" i="8"/>
  <c r="I232" i="8"/>
  <c r="I235" i="8"/>
  <c r="I236" i="8"/>
  <c r="I237" i="8"/>
  <c r="I238" i="8"/>
  <c r="I241" i="8"/>
  <c r="I245" i="8"/>
  <c r="I248" i="8"/>
  <c r="I249" i="8"/>
  <c r="I250" i="8"/>
  <c r="I251" i="8"/>
  <c r="I254" i="8"/>
  <c r="I255" i="8"/>
  <c r="I256" i="8"/>
  <c r="I257" i="8"/>
  <c r="I258" i="8"/>
  <c r="I260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5" i="8"/>
  <c r="H26" i="8"/>
  <c r="H27" i="8"/>
  <c r="H28" i="8"/>
  <c r="H29" i="8"/>
  <c r="H30" i="8"/>
  <c r="H31" i="8"/>
  <c r="H32" i="8"/>
  <c r="H33" i="8"/>
  <c r="H34" i="8"/>
  <c r="H36" i="8"/>
  <c r="H37" i="8"/>
  <c r="H38" i="8"/>
  <c r="H39" i="8"/>
  <c r="H40" i="8"/>
  <c r="H41" i="8"/>
  <c r="H42" i="8"/>
  <c r="H43" i="8"/>
  <c r="H44" i="8"/>
  <c r="H45" i="8"/>
  <c r="H46" i="8"/>
  <c r="H48" i="8"/>
  <c r="H49" i="8"/>
  <c r="H50" i="8"/>
  <c r="H51" i="8"/>
  <c r="H52" i="8"/>
  <c r="H53" i="8"/>
  <c r="H54" i="8"/>
  <c r="H55" i="8"/>
  <c r="H56" i="8"/>
  <c r="H57" i="8"/>
  <c r="H60" i="8"/>
  <c r="H61" i="8"/>
  <c r="H62" i="8"/>
  <c r="H63" i="8"/>
  <c r="H64" i="8"/>
  <c r="H65" i="8"/>
  <c r="H67" i="8"/>
  <c r="H70" i="8"/>
  <c r="H73" i="8"/>
  <c r="H74" i="8"/>
  <c r="H75" i="8"/>
  <c r="H76" i="8"/>
  <c r="H77" i="8"/>
  <c r="H78" i="8"/>
  <c r="H80" i="8"/>
  <c r="H85" i="8"/>
  <c r="H86" i="8"/>
  <c r="H88" i="8"/>
  <c r="H89" i="8"/>
  <c r="H90" i="8"/>
  <c r="H91" i="8"/>
  <c r="H92" i="8"/>
  <c r="H93" i="8"/>
  <c r="H96" i="8"/>
  <c r="H97" i="8"/>
  <c r="H98" i="8"/>
  <c r="H99" i="8"/>
  <c r="H100" i="8"/>
  <c r="H101" i="8"/>
  <c r="H102" i="8"/>
  <c r="H103" i="8"/>
  <c r="H104" i="8"/>
  <c r="H105" i="8"/>
  <c r="H111" i="8"/>
  <c r="H112" i="8"/>
  <c r="H115" i="8"/>
  <c r="H116" i="8"/>
  <c r="H117" i="8"/>
  <c r="H118" i="8"/>
  <c r="H119" i="8"/>
  <c r="H120" i="8"/>
  <c r="H121" i="8"/>
  <c r="H124" i="8"/>
  <c r="H125" i="8"/>
  <c r="H126" i="8"/>
  <c r="H127" i="8"/>
  <c r="H128" i="8"/>
  <c r="H129" i="8"/>
  <c r="H130" i="8"/>
  <c r="H137" i="8"/>
  <c r="H143" i="8"/>
  <c r="H146" i="8"/>
  <c r="H147" i="8"/>
  <c r="H148" i="8"/>
  <c r="H149" i="8"/>
  <c r="H150" i="8"/>
  <c r="H151" i="8"/>
  <c r="H152" i="8"/>
  <c r="H153" i="8"/>
  <c r="H156" i="8"/>
  <c r="H162" i="8"/>
  <c r="H163" i="8"/>
  <c r="H166" i="8"/>
  <c r="H167" i="8"/>
  <c r="H168" i="8"/>
  <c r="H169" i="8"/>
  <c r="H170" i="8"/>
  <c r="H171" i="8"/>
  <c r="H172" i="8"/>
  <c r="H173" i="8"/>
  <c r="H181" i="8"/>
  <c r="H188" i="8"/>
  <c r="H191" i="8"/>
  <c r="H196" i="8"/>
  <c r="H199" i="8"/>
  <c r="H200" i="8"/>
  <c r="H201" i="8"/>
  <c r="H202" i="8"/>
  <c r="H203" i="8"/>
  <c r="H206" i="8"/>
  <c r="H207" i="8"/>
  <c r="H211" i="8"/>
  <c r="H213" i="8"/>
  <c r="H214" i="8"/>
  <c r="H215" i="8"/>
  <c r="H216" i="8"/>
  <c r="H219" i="8"/>
  <c r="H220" i="8"/>
  <c r="H221" i="8"/>
  <c r="H222" i="8"/>
  <c r="H223" i="8"/>
  <c r="H224" i="8"/>
  <c r="H227" i="8"/>
  <c r="H228" i="8"/>
  <c r="H229" i="8"/>
  <c r="H230" i="8"/>
  <c r="H231" i="8"/>
  <c r="H232" i="8"/>
  <c r="H235" i="8"/>
  <c r="H236" i="8"/>
  <c r="H237" i="8"/>
  <c r="H238" i="8"/>
  <c r="H241" i="8"/>
  <c r="H242" i="8"/>
  <c r="H243" i="8"/>
  <c r="H244" i="8"/>
  <c r="H245" i="8"/>
  <c r="H251" i="8"/>
  <c r="H258" i="8"/>
  <c r="H260" i="8"/>
  <c r="I7" i="8"/>
  <c r="H7" i="8"/>
  <c r="J14" i="1" l="1"/>
  <c r="I14" i="1"/>
  <c r="G136" i="7" l="1"/>
  <c r="G135" i="7"/>
  <c r="G134" i="7"/>
  <c r="G133" i="7"/>
  <c r="E257" i="8" l="1"/>
  <c r="E256" i="8" s="1"/>
  <c r="E255" i="8" s="1"/>
  <c r="E254" i="8" s="1"/>
  <c r="D257" i="8"/>
  <c r="D256" i="8" s="1"/>
  <c r="D255" i="8" s="1"/>
  <c r="D254" i="8" s="1"/>
  <c r="E250" i="8"/>
  <c r="E249" i="8" s="1"/>
  <c r="E248" i="8" s="1"/>
  <c r="E241" i="8" s="1"/>
  <c r="C244" i="8"/>
  <c r="C243" i="8" s="1"/>
  <c r="C242" i="8" s="1"/>
  <c r="C241" i="8" s="1"/>
  <c r="D241" i="8"/>
  <c r="E237" i="8"/>
  <c r="E236" i="8" s="1"/>
  <c r="E235" i="8" s="1"/>
  <c r="C237" i="8"/>
  <c r="C236" i="8" s="1"/>
  <c r="C235" i="8" s="1"/>
  <c r="E231" i="8"/>
  <c r="E230" i="8" s="1"/>
  <c r="E229" i="8" s="1"/>
  <c r="E228" i="8" s="1"/>
  <c r="D231" i="8"/>
  <c r="D230" i="8" s="1"/>
  <c r="D229" i="8" s="1"/>
  <c r="D228" i="8" s="1"/>
  <c r="C231" i="8"/>
  <c r="C230" i="8" s="1"/>
  <c r="C229" i="8" s="1"/>
  <c r="E223" i="8"/>
  <c r="E221" i="8"/>
  <c r="C221" i="8"/>
  <c r="C220" i="8" s="1"/>
  <c r="C219" i="8" s="1"/>
  <c r="E215" i="8"/>
  <c r="E214" i="8" s="1"/>
  <c r="E213" i="8" s="1"/>
  <c r="C215" i="8"/>
  <c r="C214" i="8" s="1"/>
  <c r="C213" i="8" s="1"/>
  <c r="E210" i="8"/>
  <c r="E209" i="8" s="1"/>
  <c r="E208" i="8" s="1"/>
  <c r="E207" i="8" s="1"/>
  <c r="D210" i="8"/>
  <c r="D209" i="8" s="1"/>
  <c r="D208" i="8" s="1"/>
  <c r="D207" i="8" s="1"/>
  <c r="D206" i="8" s="1"/>
  <c r="C202" i="8"/>
  <c r="C201" i="8"/>
  <c r="C200" i="8" s="1"/>
  <c r="C199" i="8" s="1"/>
  <c r="C191" i="8" s="1"/>
  <c r="E195" i="8"/>
  <c r="E194" i="8" s="1"/>
  <c r="E193" i="8" s="1"/>
  <c r="E192" i="8" s="1"/>
  <c r="E191" i="8" s="1"/>
  <c r="D195" i="8"/>
  <c r="D194" i="8"/>
  <c r="D193" i="8" s="1"/>
  <c r="D192" i="8" s="1"/>
  <c r="D191" i="8" s="1"/>
  <c r="E185" i="8"/>
  <c r="E184" i="8" s="1"/>
  <c r="E180" i="8"/>
  <c r="E179" i="8" s="1"/>
  <c r="E178" i="8" s="1"/>
  <c r="E177" i="8" s="1"/>
  <c r="E176" i="8" s="1"/>
  <c r="D180" i="8"/>
  <c r="D179" i="8" s="1"/>
  <c r="D178" i="8" s="1"/>
  <c r="D177" i="8" s="1"/>
  <c r="D176" i="8" s="1"/>
  <c r="E169" i="8"/>
  <c r="E168" i="8" s="1"/>
  <c r="E167" i="8" s="1"/>
  <c r="E166" i="8" s="1"/>
  <c r="D169" i="8"/>
  <c r="D168" i="8" s="1"/>
  <c r="D167" i="8" s="1"/>
  <c r="D166" i="8" s="1"/>
  <c r="C169" i="8"/>
  <c r="C168" i="8" s="1"/>
  <c r="E161" i="8"/>
  <c r="E160" i="8" s="1"/>
  <c r="E159" i="8"/>
  <c r="E158" i="8" s="1"/>
  <c r="C159" i="8"/>
  <c r="E155" i="8"/>
  <c r="E154" i="8" s="1"/>
  <c r="D155" i="8"/>
  <c r="D154" i="8" s="1"/>
  <c r="E149" i="8"/>
  <c r="E148" i="8" s="1"/>
  <c r="E147" i="8" s="1"/>
  <c r="E146" i="8" s="1"/>
  <c r="D149" i="8"/>
  <c r="D148" i="8" s="1"/>
  <c r="C149" i="8"/>
  <c r="C148" i="8" s="1"/>
  <c r="C147" i="8" s="1"/>
  <c r="C146" i="8" s="1"/>
  <c r="E142" i="8"/>
  <c r="E141" i="8" s="1"/>
  <c r="E140" i="8" s="1"/>
  <c r="D142" i="8"/>
  <c r="D141" i="8" s="1"/>
  <c r="D140" i="8" s="1"/>
  <c r="E136" i="8"/>
  <c r="D136" i="8"/>
  <c r="D135" i="8" s="1"/>
  <c r="D134" i="8" s="1"/>
  <c r="E135" i="8"/>
  <c r="E134" i="8" s="1"/>
  <c r="E127" i="8"/>
  <c r="E126" i="8" s="1"/>
  <c r="E125" i="8" s="1"/>
  <c r="E124" i="8" s="1"/>
  <c r="C127" i="8"/>
  <c r="C126" i="8" s="1"/>
  <c r="C125" i="8" s="1"/>
  <c r="C124" i="8" s="1"/>
  <c r="E118" i="8"/>
  <c r="E117" i="8" s="1"/>
  <c r="E116" i="8" s="1"/>
  <c r="E115" i="8" s="1"/>
  <c r="D118" i="8"/>
  <c r="D117" i="8" s="1"/>
  <c r="D116" i="8" s="1"/>
  <c r="D115" i="8" s="1"/>
  <c r="C118" i="8"/>
  <c r="C117" i="8" s="1"/>
  <c r="C116" i="8" s="1"/>
  <c r="C115" i="8" s="1"/>
  <c r="E110" i="8"/>
  <c r="E109" i="8" s="1"/>
  <c r="E108" i="8" s="1"/>
  <c r="E107" i="8" s="1"/>
  <c r="D110" i="8"/>
  <c r="D109" i="8" s="1"/>
  <c r="D108" i="8" s="1"/>
  <c r="D107" i="8" s="1"/>
  <c r="C110" i="8"/>
  <c r="C109" i="8" s="1"/>
  <c r="C108" i="8" s="1"/>
  <c r="C107" i="8" s="1"/>
  <c r="E101" i="8"/>
  <c r="D101" i="8"/>
  <c r="C101" i="8"/>
  <c r="E98" i="8"/>
  <c r="D98" i="8"/>
  <c r="C98" i="8"/>
  <c r="D91" i="8"/>
  <c r="D90" i="8" s="1"/>
  <c r="D89" i="8" s="1"/>
  <c r="C91" i="8"/>
  <c r="C90" i="8" s="1"/>
  <c r="C89" i="8" s="1"/>
  <c r="E84" i="8"/>
  <c r="E83" i="8" s="1"/>
  <c r="D84" i="8"/>
  <c r="D83" i="8" s="1"/>
  <c r="D82" i="8" s="1"/>
  <c r="D81" i="8" s="1"/>
  <c r="C77" i="8"/>
  <c r="C76" i="8" s="1"/>
  <c r="E72" i="8"/>
  <c r="E71" i="8" s="1"/>
  <c r="E70" i="8" s="1"/>
  <c r="D72" i="8"/>
  <c r="D71" i="8" s="1"/>
  <c r="D70" i="8" s="1"/>
  <c r="C72" i="8"/>
  <c r="C71" i="8" s="1"/>
  <c r="D66" i="8"/>
  <c r="D61" i="8" s="1"/>
  <c r="D60" i="8" s="1"/>
  <c r="C62" i="8"/>
  <c r="C61" i="8" s="1"/>
  <c r="C60" i="8" s="1"/>
  <c r="E51" i="8"/>
  <c r="E50" i="8" s="1"/>
  <c r="E49" i="8" s="1"/>
  <c r="D51" i="8"/>
  <c r="D50" i="8" s="1"/>
  <c r="D49" i="8" s="1"/>
  <c r="C51" i="8"/>
  <c r="C50" i="8" s="1"/>
  <c r="C49" i="8" s="1"/>
  <c r="F46" i="8"/>
  <c r="G46" i="8" s="1"/>
  <c r="F45" i="8"/>
  <c r="G45" i="8" s="1"/>
  <c r="C45" i="8"/>
  <c r="C44" i="8" s="1"/>
  <c r="F44" i="8"/>
  <c r="G44" i="8" s="1"/>
  <c r="E39" i="8"/>
  <c r="E38" i="8" s="1"/>
  <c r="D39" i="8"/>
  <c r="D38" i="8" s="1"/>
  <c r="C39" i="8"/>
  <c r="C38" i="8"/>
  <c r="C37" i="8" s="1"/>
  <c r="E33" i="8"/>
  <c r="D33" i="8"/>
  <c r="C33" i="8"/>
  <c r="E28" i="8"/>
  <c r="D28" i="8"/>
  <c r="C28" i="8"/>
  <c r="C21" i="8"/>
  <c r="C19" i="8"/>
  <c r="E15" i="8"/>
  <c r="D15" i="8"/>
  <c r="C15" i="8"/>
  <c r="E11" i="8"/>
  <c r="D11" i="8"/>
  <c r="C11" i="8"/>
  <c r="C10" i="8" l="1"/>
  <c r="C9" i="8" s="1"/>
  <c r="C8" i="8" s="1"/>
  <c r="D97" i="8"/>
  <c r="D96" i="8" s="1"/>
  <c r="E97" i="8"/>
  <c r="E96" i="8" s="1"/>
  <c r="E88" i="8" s="1"/>
  <c r="E10" i="8"/>
  <c r="E9" i="8" s="1"/>
  <c r="E8" i="8" s="1"/>
  <c r="C97" i="8"/>
  <c r="C96" i="8" s="1"/>
  <c r="C88" i="8" s="1"/>
  <c r="E48" i="8"/>
  <c r="D10" i="8"/>
  <c r="D9" i="8" s="1"/>
  <c r="D8" i="8" s="1"/>
  <c r="D227" i="8"/>
  <c r="D27" i="8"/>
  <c r="D26" i="8" s="1"/>
  <c r="D25" i="8" s="1"/>
  <c r="C207" i="8"/>
  <c r="C206" i="8" s="1"/>
  <c r="E220" i="8"/>
  <c r="E219" i="8" s="1"/>
  <c r="D48" i="8"/>
  <c r="E133" i="8"/>
  <c r="D88" i="8"/>
  <c r="C27" i="8"/>
  <c r="C26" i="8" s="1"/>
  <c r="C25" i="8" s="1"/>
  <c r="E27" i="8"/>
  <c r="E26" i="8" s="1"/>
  <c r="E25" i="8" s="1"/>
  <c r="D147" i="8"/>
  <c r="D146" i="8" s="1"/>
  <c r="E206" i="8"/>
  <c r="E82" i="8"/>
  <c r="E81" i="8"/>
  <c r="D133" i="8"/>
  <c r="C228" i="8"/>
  <c r="E36" i="8"/>
  <c r="E37" i="8"/>
  <c r="C70" i="8"/>
  <c r="C48" i="8" s="1"/>
  <c r="C166" i="8"/>
  <c r="C167" i="8"/>
  <c r="E227" i="8"/>
  <c r="D36" i="8"/>
  <c r="D37" i="8"/>
  <c r="C36" i="8"/>
  <c r="G12" i="3"/>
  <c r="G27" i="3"/>
  <c r="G24" i="3"/>
  <c r="G22" i="3"/>
  <c r="G20" i="3"/>
  <c r="F24" i="3"/>
  <c r="F20" i="3"/>
  <c r="G33" i="3" l="1"/>
  <c r="K24" i="3"/>
  <c r="E7" i="8"/>
  <c r="D7" i="8"/>
  <c r="D80" i="8"/>
  <c r="E80" i="8"/>
  <c r="C7" i="8"/>
  <c r="H11" i="1"/>
  <c r="H14" i="1" s="1"/>
  <c r="G73" i="3"/>
  <c r="G62" i="3"/>
  <c r="G58" i="3"/>
  <c r="G54" i="3"/>
  <c r="G44" i="3"/>
  <c r="E161" i="7"/>
  <c r="E160" i="7" s="1"/>
  <c r="G40" i="3"/>
  <c r="E149" i="7"/>
  <c r="E155" i="7"/>
  <c r="E154" i="7" s="1"/>
  <c r="G68" i="3" l="1"/>
  <c r="E148" i="7"/>
  <c r="F149" i="7"/>
  <c r="G149" i="7" s="1"/>
  <c r="E260" i="8"/>
  <c r="D260" i="8"/>
  <c r="G39" i="3"/>
  <c r="E192" i="7"/>
  <c r="E11" i="7"/>
  <c r="E15" i="7"/>
  <c r="E10" i="7" s="1"/>
  <c r="E9" i="7" s="1"/>
  <c r="E8" i="7" s="1"/>
  <c r="E231" i="7"/>
  <c r="E230" i="7" s="1"/>
  <c r="E229" i="7" s="1"/>
  <c r="E232" i="7"/>
  <c r="E259" i="7"/>
  <c r="E258" i="7" s="1"/>
  <c r="E257" i="7" s="1"/>
  <c r="E256" i="7" s="1"/>
  <c r="E251" i="7"/>
  <c r="E250" i="7" s="1"/>
  <c r="E249" i="7" s="1"/>
  <c r="E242" i="7" s="1"/>
  <c r="E236" i="7"/>
  <c r="E237" i="7"/>
  <c r="E238" i="7"/>
  <c r="E222" i="7"/>
  <c r="E224" i="7"/>
  <c r="E216" i="7"/>
  <c r="E215" i="7" s="1"/>
  <c r="E214" i="7" s="1"/>
  <c r="E210" i="7"/>
  <c r="E209" i="7" s="1"/>
  <c r="E208" i="7" s="1"/>
  <c r="E211" i="7"/>
  <c r="E196" i="7"/>
  <c r="E195" i="7" s="1"/>
  <c r="E194" i="7" s="1"/>
  <c r="E193" i="7" s="1"/>
  <c r="E186" i="7"/>
  <c r="E185" i="7" s="1"/>
  <c r="E181" i="7"/>
  <c r="E180" i="7" s="1"/>
  <c r="E179" i="7" s="1"/>
  <c r="E178" i="7" s="1"/>
  <c r="E177" i="7" s="1"/>
  <c r="E170" i="7"/>
  <c r="E169" i="7" s="1"/>
  <c r="E168" i="7" s="1"/>
  <c r="E167" i="7" s="1"/>
  <c r="E135" i="7"/>
  <c r="E134" i="7" s="1"/>
  <c r="E136" i="7"/>
  <c r="E159" i="7"/>
  <c r="E158" i="7" s="1"/>
  <c r="E142" i="7"/>
  <c r="E141" i="7" s="1"/>
  <c r="E140" i="7" s="1"/>
  <c r="E118" i="7"/>
  <c r="E117" i="7" s="1"/>
  <c r="E116" i="7" s="1"/>
  <c r="E115" i="7" s="1"/>
  <c r="E127" i="7"/>
  <c r="E126" i="7" s="1"/>
  <c r="E125" i="7" s="1"/>
  <c r="E124" i="7" s="1"/>
  <c r="E110" i="7"/>
  <c r="E109" i="7" s="1"/>
  <c r="E108" i="7" s="1"/>
  <c r="E107" i="7" s="1"/>
  <c r="E98" i="7"/>
  <c r="E101" i="7"/>
  <c r="E84" i="7"/>
  <c r="E83" i="7" s="1"/>
  <c r="E72" i="7"/>
  <c r="E71" i="7" s="1"/>
  <c r="E70" i="7" s="1"/>
  <c r="E51" i="7"/>
  <c r="E50" i="7" s="1"/>
  <c r="E49" i="7" s="1"/>
  <c r="E48" i="7" s="1"/>
  <c r="E33" i="7"/>
  <c r="E39" i="7"/>
  <c r="E38" i="7" s="1"/>
  <c r="E28" i="7"/>
  <c r="F14" i="1"/>
  <c r="F12" i="1"/>
  <c r="E73" i="3"/>
  <c r="J73" i="3" s="1"/>
  <c r="E69" i="3"/>
  <c r="J69" i="3" s="1"/>
  <c r="C222" i="7"/>
  <c r="C221" i="7" s="1"/>
  <c r="G85" i="3" l="1"/>
  <c r="E221" i="7"/>
  <c r="E220" i="7" s="1"/>
  <c r="E207" i="7" s="1"/>
  <c r="F148" i="7"/>
  <c r="G148" i="7" s="1"/>
  <c r="E147" i="7"/>
  <c r="E36" i="7"/>
  <c r="E37" i="7"/>
  <c r="E228" i="7"/>
  <c r="E133" i="7"/>
  <c r="E97" i="7"/>
  <c r="E96" i="7" s="1"/>
  <c r="E88" i="7" s="1"/>
  <c r="E27" i="7"/>
  <c r="E26" i="7" s="1"/>
  <c r="E25" i="7" s="1"/>
  <c r="E7" i="7" s="1"/>
  <c r="E82" i="7"/>
  <c r="E81" i="7"/>
  <c r="E40" i="3"/>
  <c r="J40" i="3" s="1"/>
  <c r="F147" i="7" l="1"/>
  <c r="G147" i="7" s="1"/>
  <c r="E146" i="7"/>
  <c r="F146" i="7" s="1"/>
  <c r="G146" i="7" s="1"/>
  <c r="E80" i="7"/>
  <c r="E262" i="7" s="1"/>
  <c r="E81" i="3"/>
  <c r="E62" i="3"/>
  <c r="J62" i="3" s="1"/>
  <c r="E54" i="3"/>
  <c r="J54" i="3" s="1"/>
  <c r="E44" i="3"/>
  <c r="J44" i="3" s="1"/>
  <c r="E68" i="3" l="1"/>
  <c r="J68" i="3" s="1"/>
  <c r="J81" i="3"/>
  <c r="E39" i="3"/>
  <c r="E20" i="3"/>
  <c r="J20" i="3" s="1"/>
  <c r="E12" i="3"/>
  <c r="J12" i="3" s="1"/>
  <c r="E22" i="3"/>
  <c r="J22" i="3" s="1"/>
  <c r="E30" i="3"/>
  <c r="J30" i="3" s="1"/>
  <c r="E27" i="3"/>
  <c r="J27" i="3" s="1"/>
  <c r="E24" i="3"/>
  <c r="J24" i="3" s="1"/>
  <c r="E85" i="3" l="1"/>
  <c r="J85" i="3" s="1"/>
  <c r="J39" i="3"/>
  <c r="E33" i="3"/>
  <c r="J33" i="3" s="1"/>
  <c r="G11" i="1"/>
  <c r="G8" i="1"/>
  <c r="G14" i="1" s="1"/>
  <c r="F73" i="3"/>
  <c r="K73" i="3" s="1"/>
  <c r="F81" i="3"/>
  <c r="K81" i="3" s="1"/>
  <c r="F62" i="3"/>
  <c r="K62" i="3" s="1"/>
  <c r="F58" i="3"/>
  <c r="K58" i="3" s="1"/>
  <c r="F54" i="3"/>
  <c r="K54" i="3" s="1"/>
  <c r="F44" i="3"/>
  <c r="K44" i="3" s="1"/>
  <c r="F40" i="3"/>
  <c r="K40" i="3" s="1"/>
  <c r="F27" i="3"/>
  <c r="K27" i="3" s="1"/>
  <c r="F12" i="3"/>
  <c r="K12" i="3" s="1"/>
  <c r="D259" i="7"/>
  <c r="D258" i="7" s="1"/>
  <c r="D257" i="7" s="1"/>
  <c r="D256" i="7" s="1"/>
  <c r="D242" i="7"/>
  <c r="D232" i="7"/>
  <c r="D231" i="7" s="1"/>
  <c r="D230" i="7" s="1"/>
  <c r="D229" i="7" s="1"/>
  <c r="D211" i="7"/>
  <c r="D210" i="7" s="1"/>
  <c r="D209" i="7" s="1"/>
  <c r="D208" i="7" s="1"/>
  <c r="D207" i="7" s="1"/>
  <c r="D196" i="7"/>
  <c r="D195" i="7" s="1"/>
  <c r="D194" i="7" s="1"/>
  <c r="D193" i="7" s="1"/>
  <c r="D192" i="7" s="1"/>
  <c r="D181" i="7"/>
  <c r="D180" i="7" s="1"/>
  <c r="D179" i="7" s="1"/>
  <c r="D178" i="7" s="1"/>
  <c r="D177" i="7" s="1"/>
  <c r="D170" i="7"/>
  <c r="D169" i="7" s="1"/>
  <c r="D168" i="7" s="1"/>
  <c r="D167" i="7" s="1"/>
  <c r="D149" i="7"/>
  <c r="D148" i="7" s="1"/>
  <c r="D155" i="7"/>
  <c r="D154" i="7" s="1"/>
  <c r="D142" i="7"/>
  <c r="D141" i="7" s="1"/>
  <c r="D140" i="7" s="1"/>
  <c r="D136" i="7"/>
  <c r="D135" i="7" s="1"/>
  <c r="D134" i="7" s="1"/>
  <c r="D118" i="7"/>
  <c r="D117" i="7" s="1"/>
  <c r="D116" i="7" s="1"/>
  <c r="D115" i="7" s="1"/>
  <c r="D110" i="7"/>
  <c r="D109" i="7" s="1"/>
  <c r="D108" i="7" s="1"/>
  <c r="D107" i="7" s="1"/>
  <c r="D98" i="7"/>
  <c r="D101" i="7"/>
  <c r="D91" i="7"/>
  <c r="D90" i="7" s="1"/>
  <c r="D89" i="7" s="1"/>
  <c r="D84" i="7"/>
  <c r="D83" i="7" s="1"/>
  <c r="D82" i="7" s="1"/>
  <c r="D81" i="7" s="1"/>
  <c r="D72" i="7"/>
  <c r="D71" i="7" s="1"/>
  <c r="D70" i="7" s="1"/>
  <c r="D66" i="7"/>
  <c r="D61" i="7" s="1"/>
  <c r="D60" i="7" s="1"/>
  <c r="D51" i="7"/>
  <c r="D50" i="7" s="1"/>
  <c r="D49" i="7" s="1"/>
  <c r="D39" i="7"/>
  <c r="D38" i="7" s="1"/>
  <c r="D28" i="7"/>
  <c r="D33" i="7"/>
  <c r="D11" i="7"/>
  <c r="D15" i="7"/>
  <c r="D36" i="7" l="1"/>
  <c r="D37" i="7"/>
  <c r="F39" i="3"/>
  <c r="K39" i="3" s="1"/>
  <c r="D228" i="7"/>
  <c r="F68" i="3"/>
  <c r="K68" i="3" s="1"/>
  <c r="F85" i="3"/>
  <c r="K85" i="3" s="1"/>
  <c r="F33" i="3"/>
  <c r="K33" i="3" s="1"/>
  <c r="D48" i="7"/>
  <c r="D97" i="7"/>
  <c r="D96" i="7" s="1"/>
  <c r="D88" i="7" s="1"/>
  <c r="D133" i="7"/>
  <c r="D147" i="7"/>
  <c r="D146" i="7" s="1"/>
  <c r="D27" i="7"/>
  <c r="D26" i="7" s="1"/>
  <c r="D25" i="7" s="1"/>
  <c r="D10" i="7"/>
  <c r="D9" i="7" s="1"/>
  <c r="D8" i="7" s="1"/>
  <c r="C245" i="7"/>
  <c r="C244" i="7"/>
  <c r="C243" i="7" s="1"/>
  <c r="C242" i="7" s="1"/>
  <c r="C238" i="7"/>
  <c r="C237" i="7" s="1"/>
  <c r="C236" i="7" s="1"/>
  <c r="C232" i="7"/>
  <c r="C231" i="7" s="1"/>
  <c r="C230" i="7" s="1"/>
  <c r="C220" i="7"/>
  <c r="C216" i="7"/>
  <c r="C215" i="7" s="1"/>
  <c r="C214" i="7" s="1"/>
  <c r="C203" i="7"/>
  <c r="C202" i="7" s="1"/>
  <c r="C201" i="7" s="1"/>
  <c r="C200" i="7" s="1"/>
  <c r="C192" i="7" s="1"/>
  <c r="C170" i="7"/>
  <c r="C169" i="7" s="1"/>
  <c r="C159" i="7"/>
  <c r="C149" i="7"/>
  <c r="C148" i="7" s="1"/>
  <c r="C147" i="7" s="1"/>
  <c r="C146" i="7" s="1"/>
  <c r="C127" i="7"/>
  <c r="C126" i="7" s="1"/>
  <c r="C125" i="7" s="1"/>
  <c r="C124" i="7" s="1"/>
  <c r="C118" i="7"/>
  <c r="C117" i="7" s="1"/>
  <c r="C116" i="7" s="1"/>
  <c r="C115" i="7" s="1"/>
  <c r="C110" i="7"/>
  <c r="C109" i="7" s="1"/>
  <c r="C108" i="7" s="1"/>
  <c r="C107" i="7" s="1"/>
  <c r="C98" i="7"/>
  <c r="C101" i="7"/>
  <c r="C91" i="7"/>
  <c r="C90" i="7" s="1"/>
  <c r="C89" i="7" s="1"/>
  <c r="C77" i="7"/>
  <c r="C76" i="7" s="1"/>
  <c r="C72" i="7"/>
  <c r="C71" i="7" s="1"/>
  <c r="C62" i="7"/>
  <c r="C61" i="7" s="1"/>
  <c r="C60" i="7" s="1"/>
  <c r="C51" i="7"/>
  <c r="C50" i="7" s="1"/>
  <c r="C49" i="7" s="1"/>
  <c r="C39" i="7"/>
  <c r="C38" i="7" s="1"/>
  <c r="C37" i="7" s="1"/>
  <c r="C28" i="7"/>
  <c r="C33" i="7"/>
  <c r="C21" i="7"/>
  <c r="C11" i="7"/>
  <c r="C15" i="7"/>
  <c r="C19" i="7"/>
  <c r="D80" i="7" l="1"/>
  <c r="D7" i="7"/>
  <c r="C229" i="7"/>
  <c r="C208" i="7"/>
  <c r="C207" i="7" s="1"/>
  <c r="C168" i="7"/>
  <c r="C167" i="7"/>
  <c r="C70" i="7"/>
  <c r="C48" i="7" s="1"/>
  <c r="C97" i="7"/>
  <c r="C96" i="7" s="1"/>
  <c r="C88" i="7" s="1"/>
  <c r="C27" i="7"/>
  <c r="C26" i="7" s="1"/>
  <c r="C25" i="7" s="1"/>
  <c r="C10" i="7"/>
  <c r="C9" i="7" s="1"/>
  <c r="C8" i="7" s="1"/>
  <c r="C45" i="7"/>
  <c r="F45" i="7" s="1"/>
  <c r="G45" i="7" s="1"/>
  <c r="D262" i="7" l="1"/>
  <c r="C44" i="7"/>
  <c r="F44" i="7" l="1"/>
  <c r="G44" i="7" s="1"/>
  <c r="C36" i="7"/>
  <c r="C7" i="7" s="1"/>
</calcChain>
</file>

<file path=xl/sharedStrings.xml><?xml version="1.0" encoding="utf-8"?>
<sst xmlns="http://schemas.openxmlformats.org/spreadsheetml/2006/main" count="673" uniqueCount="213">
  <si>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</si>
  <si>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</si>
  <si>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</si>
  <si>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</si>
  <si>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</si>
  <si>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</si>
  <si>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</si>
  <si>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</si>
  <si>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</si>
  <si>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</si>
  <si>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</si>
  <si>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</si>
  <si>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proračuna
za 2025.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</si>
  <si>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</si>
  <si>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</si>
  <si>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</si>
  <si>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</si>
  <si>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</si>
  <si>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</si>
  <si>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</si>
  <si>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</si>
  <si>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</si>
  <si>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</si>
  <si>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</si>
  <si>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</si>
  <si>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</si>
  <si>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</si>
  <si>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</si>
  <si>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</si>
  <si>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</si>
  <si>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</si>
  <si>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>Materijalni rashodi</t>
  </si>
  <si>
    <t>Vlastiti prihodi</t>
  </si>
  <si>
    <t>B) SAŽETAK RAČUNA FINANCIRANJA</t>
  </si>
  <si>
    <t>A) SAŽETAK RAČUNA PRIHODA I RASHODA</t>
  </si>
  <si>
    <t>UKUPAN DONOS VIŠKA / MANJKA IZ PRETHODNE(IH) GODINE***</t>
  </si>
  <si>
    <t>C) PRENESENI VIŠAK ILI PRENESENI MANJAK I VIŠEGODIŠNJI PLAN URAVNOTEŽENJA</t>
  </si>
  <si>
    <t>Naziv</t>
  </si>
  <si>
    <t>Pomoći iz inozemstva i od subjekata unutar općeg proračuna</t>
  </si>
  <si>
    <t>Prihodi od prodaje proizvoda i robe te pruženih usluga i prihodi od donacija</t>
  </si>
  <si>
    <t>Prihodi iz nadležnog proračuna</t>
  </si>
  <si>
    <t>Prihodi za posebne namjene za SŠ</t>
  </si>
  <si>
    <t>Prihodi od upravnih i administrativnih pristojbi</t>
  </si>
  <si>
    <t>Financijski rashodi</t>
  </si>
  <si>
    <t>Decentralizirana sredstva za SŠ</t>
  </si>
  <si>
    <t>Donacije za srednje škole</t>
  </si>
  <si>
    <t>MZO za proračunske korisnike</t>
  </si>
  <si>
    <t>Ostale institucije za srednje škole</t>
  </si>
  <si>
    <t xml:space="preserve">Pomoći </t>
  </si>
  <si>
    <t>Ukupni prihodi</t>
  </si>
  <si>
    <t>092 Srednjoškolsko obrazovanje</t>
  </si>
  <si>
    <t>eur</t>
  </si>
  <si>
    <t>Pomoći</t>
  </si>
  <si>
    <t>Nenamjenski prihodi i primici</t>
  </si>
  <si>
    <t>Ukupni rashodi</t>
  </si>
  <si>
    <t>A220104</t>
  </si>
  <si>
    <t>Plaće i drugi rashodi za zaposlene srednjih škola</t>
  </si>
  <si>
    <t>izvor:</t>
  </si>
  <si>
    <t>53082 Ministarstvo znanosti i obrazovanja za poračunske korisnike</t>
  </si>
  <si>
    <t>Plaće (Bruto)</t>
  </si>
  <si>
    <t>Ostali rashodi za zaposlene</t>
  </si>
  <si>
    <t>Doprinosi na plaće</t>
  </si>
  <si>
    <t>Intelektualne i osobne usluge</t>
  </si>
  <si>
    <t>Pristojbe i naknade</t>
  </si>
  <si>
    <t>Redovna djelatnost srednjih škola - minimalni standard</t>
  </si>
  <si>
    <t>A220101</t>
  </si>
  <si>
    <t>Materijalni rashodi SŠ po kriterijima</t>
  </si>
  <si>
    <t>48007  Decentralizirana sredstva za srednje škole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</si>
  <si>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</si>
  <si>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</si>
  <si>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</si>
  <si>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</si>
  <si>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</si>
  <si>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</si>
  <si>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A220102</t>
  </si>
  <si>
    <t>Materijalni rashodi SŠ po stvarnom trošku</t>
  </si>
  <si>
    <t>48007 Decentralizirana sredstva za srednje škole</t>
  </si>
  <si>
    <t>Zakupnine i najmanine+zdravstvene usluge</t>
  </si>
  <si>
    <t>Premije osiguranja</t>
  </si>
  <si>
    <t>A220103</t>
  </si>
  <si>
    <t>Materijalni rashodi SŠ - drugi izvori</t>
  </si>
  <si>
    <t>izvor</t>
  </si>
  <si>
    <t>32400 Vlastiti prihodi</t>
  </si>
  <si>
    <t>Uredska oprema i namještaj</t>
  </si>
  <si>
    <t>Plaće za redovan rad</t>
  </si>
  <si>
    <t>Doprinosi za mirovinsko</t>
  </si>
  <si>
    <t>A230101</t>
  </si>
  <si>
    <t xml:space="preserve">Materijalni troškovi iznad standarda </t>
  </si>
  <si>
    <t>11001 Nenamjenski prihodi i primici</t>
  </si>
  <si>
    <t xml:space="preserve">Energija </t>
  </si>
  <si>
    <t>A230102</t>
  </si>
  <si>
    <t>Županijska natjecanja</t>
  </si>
  <si>
    <t>Uredski materijal i ostali materijalni rashodi</t>
  </si>
  <si>
    <t>Reprezentacija</t>
  </si>
  <si>
    <t>58400 Školski sportski savez Istarske županije</t>
  </si>
  <si>
    <t>62400 Donacije za srednje škole</t>
  </si>
  <si>
    <t>A230148</t>
  </si>
  <si>
    <t>Financiranje učenika sa posebnim potrebama</t>
  </si>
  <si>
    <t>Službena putovanja</t>
  </si>
  <si>
    <t>A230165</t>
  </si>
  <si>
    <t>A230184</t>
  </si>
  <si>
    <t>Zavičajna nastava</t>
  </si>
  <si>
    <t>Ostale usluge</t>
  </si>
  <si>
    <t>Investicijsko održavanje srednjih škola</t>
  </si>
  <si>
    <t>Investicijsko održavanje SŠ -minimalni standardi</t>
  </si>
  <si>
    <t>K240601</t>
  </si>
  <si>
    <t>UKUPNO RASHODI I IZDACI</t>
  </si>
  <si>
    <t>Zatezne kamate</t>
  </si>
  <si>
    <t>Ostala nematerijalna imovina</t>
  </si>
  <si>
    <t>Predsjednik školskog odbora:</t>
  </si>
  <si>
    <t>PRORAČUN JEDINICE LOKALNE I PODRUČNE (REGIONALNE) SAMOUPRAVE ZA 2024. I PROJEKCIJA ZA 2025. I 2026. GODINU</t>
  </si>
  <si>
    <t>Izvršenje 2022.**</t>
  </si>
  <si>
    <t>Plan 2023.**</t>
  </si>
  <si>
    <t>Proračun za 2024.</t>
  </si>
  <si>
    <t>Projekcija proračuna
za 2026.</t>
  </si>
  <si>
    <t>Izvršenje 2022.</t>
  </si>
  <si>
    <t>Plan 2023.</t>
  </si>
  <si>
    <t>FINANCIJSKI RASHODI</t>
  </si>
  <si>
    <t>OSTALI RASHODI</t>
  </si>
  <si>
    <t>Kazne, penali, naknada</t>
  </si>
  <si>
    <t>NEFINANCIJSKA IMOVINA</t>
  </si>
  <si>
    <t>Nematerijalna imovina</t>
  </si>
  <si>
    <t>Naknada trošk.osobama izvan rad.odnosa</t>
  </si>
  <si>
    <t>Ostali nespom.rashodi</t>
  </si>
  <si>
    <t>Bankarske usluige i usl.plat.prometa</t>
  </si>
  <si>
    <t>RASHODI ZA NABAVU NEF.IMOVINE</t>
  </si>
  <si>
    <t>Postrojenja i oprema</t>
  </si>
  <si>
    <t>Knjige</t>
  </si>
  <si>
    <t>53082   Ministarstvo znanosti, obrazovanja i sporta</t>
  </si>
  <si>
    <t>58400  Ostale institucije za srednje škole</t>
  </si>
  <si>
    <t>RSHODI POSLOVANJA</t>
  </si>
  <si>
    <t>Naknade troškova zaposl.</t>
  </si>
  <si>
    <t>Naknade troškova osobama izvan rad.odnosa</t>
  </si>
  <si>
    <t>Oprema</t>
  </si>
  <si>
    <t>Sportska oprema</t>
  </si>
  <si>
    <t>PROGRAMI OBRAZOVANJA IZNAD STANDARDA</t>
  </si>
  <si>
    <t>Naknade trošova zaposlenima</t>
  </si>
  <si>
    <t>Doprinosi iz plaće</t>
  </si>
  <si>
    <t>Materijslni rashodi</t>
  </si>
  <si>
    <t>Naknade trošk.zaposlenima</t>
  </si>
  <si>
    <t>Plaća za redovan rad</t>
  </si>
  <si>
    <t>A230139</t>
  </si>
  <si>
    <t>MATURALNE ZABAVE</t>
  </si>
  <si>
    <t>A230140</t>
  </si>
  <si>
    <t>SUFINANCIRANJE REDOVNE DJELATNOSTI</t>
  </si>
  <si>
    <t>55042 Grad Buje za proračunske korisnike</t>
  </si>
  <si>
    <t>Ostali nespomenuti rashodi</t>
  </si>
  <si>
    <t>A230145</t>
  </si>
  <si>
    <t>VJEŽBENIČKE TVRTKE ZA EKONOMISTE</t>
  </si>
  <si>
    <t>UČENIČKI SERVIS</t>
  </si>
  <si>
    <t>32400  Vlastiti prihodi srednjih škola</t>
  </si>
  <si>
    <t>A230176</t>
  </si>
  <si>
    <t>DRŽAVNO NATJECANJE</t>
  </si>
  <si>
    <t>53080 Agencija za odgoj i obrazovanje</t>
  </si>
  <si>
    <t>Naknade troškova osob.izvan rad.odnosa</t>
  </si>
  <si>
    <t>Ostali nespom.rashodi poslovanja</t>
  </si>
  <si>
    <t>A240202</t>
  </si>
  <si>
    <t xml:space="preserve">11001 Nenamjenski prihodi i primici </t>
  </si>
  <si>
    <t>Kapitalna ulaganja u srednje škole</t>
  </si>
  <si>
    <t>K240413</t>
  </si>
  <si>
    <t>TSŠ LEONARDO DA VICI BUJE-BUIE</t>
  </si>
  <si>
    <t>Dodatna ulaganja na građ.objektima</t>
  </si>
  <si>
    <t>48008 Decentralizirana sredstva za kapit.ulaganje</t>
  </si>
  <si>
    <t>Ostala nemat.imovina</t>
  </si>
  <si>
    <t>OPREMANJE U SREDNJIM ŠKOLAMA</t>
  </si>
  <si>
    <t>ŠKOLSKI NAMJEŠTAJ I OPREMA</t>
  </si>
  <si>
    <t>Rashodi za nabavu proizved.imovine</t>
  </si>
  <si>
    <t>48008 Decentraliz.sredstva za kapit.ulaganje</t>
  </si>
  <si>
    <t>K240602</t>
  </si>
  <si>
    <t>OPREMANJE BIBLIOTEKE</t>
  </si>
  <si>
    <t>11001  Nenamjenski prihodi i primici</t>
  </si>
  <si>
    <t>Naknade građanima i kućanstvima</t>
  </si>
  <si>
    <t>A230204</t>
  </si>
  <si>
    <t>Provedba kurikuluma</t>
  </si>
  <si>
    <t>A230209</t>
  </si>
  <si>
    <t>Menstrualne higijenske potrebe</t>
  </si>
  <si>
    <t xml:space="preserve"> 53082 Ministarstvo znanosti, obrazovanja i sporta</t>
  </si>
  <si>
    <t>53102 Ministarstvo rada, mirov.sustava, obit., i soc.politika</t>
  </si>
  <si>
    <t>Tekuće donacije u naravi</t>
  </si>
  <si>
    <t>A240201</t>
  </si>
  <si>
    <t>Investicijsko održavanje SŠ-min.standard</t>
  </si>
  <si>
    <t xml:space="preserve">48007 Decentralizirana sredstva za srednje škole  </t>
  </si>
  <si>
    <t>K240604</t>
  </si>
  <si>
    <t>Opremanje kabineta</t>
  </si>
  <si>
    <t>Pomoći nenadležnih proračuna</t>
  </si>
  <si>
    <t>Ostale institucije</t>
  </si>
  <si>
    <t>Grad Buje za proračunske korisnike</t>
  </si>
  <si>
    <t>NAKNADE GRAĐANIMA I KUĆ.</t>
  </si>
  <si>
    <t xml:space="preserve">Ministarst.rada, mirov. sustava, obitelji i soc.pol. </t>
  </si>
  <si>
    <t>Rashodi za nabavu proizvedene dugotrajne imovine</t>
  </si>
  <si>
    <t>Proračunski korisnici za pror.korisnike</t>
  </si>
  <si>
    <t>Rashodi za nabavu neproizvedene dug.imovine</t>
  </si>
  <si>
    <t>Ostali prihodi</t>
  </si>
  <si>
    <t>Prihodi od imovine</t>
  </si>
  <si>
    <t>Školski sportski savez</t>
  </si>
  <si>
    <t>52080  Ministarstvo znanosti i obrazovanja</t>
  </si>
  <si>
    <t>Min.znanosti i obrazovanja</t>
  </si>
  <si>
    <t>Dec.sredstva za kapitalno ulaganje</t>
  </si>
  <si>
    <t>Donacije mof</t>
  </si>
  <si>
    <t>Vlastiti prihodi učenički</t>
  </si>
  <si>
    <t>Min.rada, mirov.sustava i soc.pol.</t>
  </si>
  <si>
    <t>Agencija za odgoj i obrazovanje</t>
  </si>
  <si>
    <t>KLASA:</t>
  </si>
  <si>
    <t>URBROJ:</t>
  </si>
  <si>
    <t>Giordano Trani</t>
  </si>
  <si>
    <t>Indeks 3/1*100</t>
  </si>
  <si>
    <t>Indeks 3/2*100</t>
  </si>
  <si>
    <t xml:space="preserve">KLASA: </t>
  </si>
  <si>
    <t xml:space="preserve">URBROJ: </t>
  </si>
  <si>
    <t>09 Obrazovanje</t>
  </si>
  <si>
    <t>Buje, 16.10.2023.</t>
  </si>
  <si>
    <t>400-02/23-01/2</t>
  </si>
  <si>
    <t>2105-21-01/23-1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</si>
</sst>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15" fillId="2" borderId="3" xfId="0" quotePrefix="1" applyFont="1" applyFill="1" applyBorder="1" applyAlignment="1">
      <alignment horizontal="left" vertical="center"/>
    </xf>
    <xf numFmtId="0" fontId="16" fillId="2" borderId="3" xfId="0" applyNumberFormat="1" applyFont="1" applyFill="1" applyBorder="1" applyAlignment="1" applyProtection="1">
      <alignment vertical="center" wrapText="1"/>
    </xf>
    <xf numFmtId="0" fontId="17" fillId="2" borderId="3" xfId="0" applyNumberFormat="1" applyFont="1" applyFill="1" applyBorder="1" applyAlignment="1" applyProtection="1">
      <alignment vertical="center" wrapText="1"/>
    </xf>
    <xf numFmtId="3" fontId="19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23" fillId="2" borderId="3" xfId="0" quotePrefix="1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 wrapText="1"/>
    </xf>
    <xf numFmtId="0" fontId="16" fillId="2" borderId="3" xfId="0" applyNumberFormat="1" applyFont="1" applyFill="1" applyBorder="1" applyAlignment="1" applyProtection="1">
      <alignment horizontal="left" vertical="center" wrapText="1"/>
    </xf>
    <xf numFmtId="0" fontId="25" fillId="2" borderId="3" xfId="0" quotePrefix="1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left"/>
    </xf>
    <xf numFmtId="0" fontId="11" fillId="0" borderId="3" xfId="0" applyFont="1" applyBorder="1"/>
    <xf numFmtId="0" fontId="23" fillId="0" borderId="3" xfId="0" applyFont="1" applyBorder="1" applyAlignment="1">
      <alignment horizontal="left"/>
    </xf>
    <xf numFmtId="0" fontId="23" fillId="0" borderId="3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4" fontId="9" fillId="0" borderId="3" xfId="0" applyNumberFormat="1" applyFont="1" applyBorder="1"/>
    <xf numFmtId="0" fontId="6" fillId="0" borderId="3" xfId="0" applyFont="1" applyBorder="1" applyAlignment="1">
      <alignment wrapText="1"/>
    </xf>
    <xf numFmtId="4" fontId="11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3" xfId="0" applyFont="1" applyBorder="1" applyAlignment="1">
      <alignment wrapText="1"/>
    </xf>
    <xf numFmtId="4" fontId="29" fillId="0" borderId="3" xfId="0" applyNumberFormat="1" applyFont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4" fontId="3" fillId="2" borderId="3" xfId="0" applyNumberFormat="1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2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15" fillId="2" borderId="3" xfId="0" quotePrefix="1" applyFont="1" applyFill="1" applyBorder="1" applyAlignment="1">
      <alignment horizontal="left" vertical="center" wrapText="1"/>
    </xf>
    <xf numFmtId="4" fontId="3" fillId="6" borderId="3" xfId="0" applyNumberFormat="1" applyFont="1" applyFill="1" applyBorder="1"/>
    <xf numFmtId="0" fontId="6" fillId="6" borderId="3" xfId="0" applyFont="1" applyFill="1" applyBorder="1" applyAlignment="1">
      <alignment horizontal="center" vertical="center" wrapText="1"/>
    </xf>
    <xf numFmtId="4" fontId="6" fillId="6" borderId="3" xfId="0" applyNumberFormat="1" applyFont="1" applyFill="1" applyBorder="1"/>
    <xf numFmtId="4" fontId="9" fillId="6" borderId="3" xfId="0" applyNumberFormat="1" applyFont="1" applyFill="1" applyBorder="1"/>
    <xf numFmtId="4" fontId="11" fillId="6" borderId="3" xfId="0" applyNumberFormat="1" applyFont="1" applyFill="1" applyBorder="1"/>
    <xf numFmtId="0" fontId="3" fillId="6" borderId="0" xfId="0" applyFont="1" applyFill="1"/>
    <xf numFmtId="0" fontId="0" fillId="6" borderId="0" xfId="0" applyFill="1"/>
    <xf numFmtId="0" fontId="31" fillId="0" borderId="3" xfId="0" applyFont="1" applyBorder="1" applyAlignment="1">
      <alignment horizontal="center"/>
    </xf>
    <xf numFmtId="0" fontId="31" fillId="0" borderId="3" xfId="0" applyFont="1" applyBorder="1" applyAlignment="1">
      <alignment wrapText="1"/>
    </xf>
    <xf numFmtId="0" fontId="32" fillId="0" borderId="3" xfId="0" applyFont="1" applyBorder="1" applyAlignment="1">
      <alignment horizontal="center"/>
    </xf>
    <xf numFmtId="0" fontId="32" fillId="0" borderId="3" xfId="0" applyFont="1" applyBorder="1" applyAlignment="1">
      <alignment wrapText="1"/>
    </xf>
    <xf numFmtId="0" fontId="33" fillId="0" borderId="3" xfId="0" applyFont="1" applyBorder="1" applyAlignment="1">
      <alignment wrapText="1"/>
    </xf>
    <xf numFmtId="4" fontId="33" fillId="6" borderId="3" xfId="0" applyNumberFormat="1" applyFont="1" applyFill="1" applyBorder="1"/>
    <xf numFmtId="0" fontId="3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4" fontId="31" fillId="6" borderId="3" xfId="0" applyNumberFormat="1" applyFont="1" applyFill="1" applyBorder="1"/>
    <xf numFmtId="4" fontId="0" fillId="6" borderId="0" xfId="0" applyNumberFormat="1" applyFill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4" fontId="3" fillId="6" borderId="0" xfId="0" applyNumberFormat="1" applyFont="1" applyFill="1" applyBorder="1"/>
    <xf numFmtId="4" fontId="3" fillId="0" borderId="0" xfId="0" applyNumberFormat="1" applyFont="1" applyBorder="1"/>
    <xf numFmtId="0" fontId="9" fillId="2" borderId="3" xfId="0" applyNumberFormat="1" applyFont="1" applyFill="1" applyBorder="1" applyAlignment="1" applyProtection="1">
      <alignment horizontal="left" vertical="center"/>
    </xf>
    <xf numFmtId="4" fontId="0" fillId="0" borderId="0" xfId="0" applyNumberFormat="1"/>
    <xf numFmtId="0" fontId="0" fillId="2" borderId="0" xfId="0" applyFill="1"/>
    <xf numFmtId="0" fontId="6" fillId="2" borderId="3" xfId="0" applyFont="1" applyFill="1" applyBorder="1" applyAlignment="1">
      <alignment horizontal="center"/>
    </xf>
    <xf numFmtId="4" fontId="6" fillId="2" borderId="3" xfId="0" applyNumberFormat="1" applyFont="1" applyFill="1" applyBorder="1"/>
    <xf numFmtId="0" fontId="3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left"/>
    </xf>
    <xf numFmtId="0" fontId="11" fillId="2" borderId="3" xfId="0" applyFont="1" applyFill="1" applyBorder="1"/>
    <xf numFmtId="0" fontId="23" fillId="2" borderId="3" xfId="0" applyFont="1" applyFill="1" applyBorder="1" applyAlignment="1">
      <alignment horizontal="left"/>
    </xf>
    <xf numFmtId="0" fontId="23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4" fontId="9" fillId="2" borderId="3" xfId="0" applyNumberFormat="1" applyFont="1" applyFill="1" applyBorder="1"/>
    <xf numFmtId="4" fontId="11" fillId="2" borderId="3" xfId="0" applyNumberFormat="1" applyFont="1" applyFill="1" applyBorder="1"/>
    <xf numFmtId="0" fontId="6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4" fontId="6" fillId="2" borderId="3" xfId="0" applyNumberFormat="1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33" fillId="2" borderId="3" xfId="0" applyFont="1" applyFill="1" applyBorder="1" applyAlignment="1">
      <alignment horizontal="center"/>
    </xf>
    <xf numFmtId="0" fontId="33" fillId="2" borderId="3" xfId="0" applyFont="1" applyFill="1" applyBorder="1" applyAlignment="1">
      <alignment wrapText="1"/>
    </xf>
    <xf numFmtId="4" fontId="33" fillId="2" borderId="3" xfId="0" applyNumberFormat="1" applyFont="1" applyFill="1" applyBorder="1"/>
    <xf numFmtId="0" fontId="11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/>
    </xf>
    <xf numFmtId="0" fontId="31" fillId="2" borderId="3" xfId="0" applyFont="1" applyFill="1" applyBorder="1" applyAlignment="1">
      <alignment horizontal="left"/>
    </xf>
    <xf numFmtId="4" fontId="3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0" fillId="2" borderId="0" xfId="0" applyNumberFormat="1" applyFill="1"/>
    <xf numFmtId="4" fontId="28" fillId="2" borderId="3" xfId="0" applyNumberFormat="1" applyFont="1" applyFill="1" applyBorder="1"/>
    <xf numFmtId="4" fontId="29" fillId="2" borderId="3" xfId="0" applyNumberFormat="1" applyFont="1" applyFill="1" applyBorder="1"/>
    <xf numFmtId="4" fontId="11" fillId="0" borderId="3" xfId="0" applyNumberFormat="1" applyFont="1" applyBorder="1" applyAlignment="1">
      <alignment wrapText="1"/>
    </xf>
    <xf numFmtId="4" fontId="31" fillId="0" borderId="3" xfId="0" applyNumberFormat="1" applyFont="1" applyBorder="1"/>
    <xf numFmtId="4" fontId="6" fillId="0" borderId="0" xfId="0" applyNumberFormat="1" applyFont="1" applyBorder="1"/>
    <xf numFmtId="4" fontId="6" fillId="2" borderId="1" xfId="0" applyNumberFormat="1" applyFont="1" applyFill="1" applyBorder="1"/>
    <xf numFmtId="0" fontId="0" fillId="2" borderId="3" xfId="0" applyFill="1" applyBorder="1"/>
    <xf numFmtId="0" fontId="2" fillId="2" borderId="0" xfId="0" applyNumberFormat="1" applyFont="1" applyFill="1" applyBorder="1" applyAlignment="1" applyProtection="1">
      <alignment horizontal="left" wrapText="1"/>
    </xf>
    <xf numFmtId="0" fontId="4" fillId="2" borderId="0" xfId="0" applyNumberFormat="1" applyFont="1" applyFill="1" applyBorder="1" applyAlignment="1" applyProtection="1">
      <alignment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left" vertical="center"/>
    </xf>
    <xf numFmtId="164" fontId="9" fillId="2" borderId="2" xfId="0" applyNumberFormat="1" applyFont="1" applyFill="1" applyBorder="1" applyAlignment="1" applyProtection="1">
      <alignment vertical="center"/>
    </xf>
    <xf numFmtId="164" fontId="6" fillId="2" borderId="3" xfId="0" applyNumberFormat="1" applyFont="1" applyFill="1" applyBorder="1" applyAlignment="1" applyProtection="1">
      <alignment horizontal="right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/>
    <xf numFmtId="164" fontId="2" fillId="2" borderId="0" xfId="0" quotePrefix="1" applyNumberFormat="1" applyFont="1" applyFill="1" applyBorder="1" applyAlignment="1" applyProtection="1">
      <alignment horizontal="center" vertical="center" wrapText="1"/>
    </xf>
    <xf numFmtId="164" fontId="6" fillId="2" borderId="1" xfId="0" quotePrefix="1" applyNumberFormat="1" applyFont="1" applyFill="1" applyBorder="1" applyAlignment="1">
      <alignment horizontal="right"/>
    </xf>
    <xf numFmtId="164" fontId="0" fillId="2" borderId="0" xfId="0" applyNumberFormat="1" applyFill="1"/>
    <xf numFmtId="164" fontId="7" fillId="2" borderId="0" xfId="0" quotePrefix="1" applyNumberFormat="1" applyFont="1" applyFill="1" applyBorder="1" applyAlignment="1" applyProtection="1">
      <alignment horizontal="left" wrapText="1"/>
    </xf>
    <xf numFmtId="164" fontId="8" fillId="2" borderId="0" xfId="0" applyNumberFormat="1" applyFont="1" applyFill="1" applyBorder="1" applyAlignment="1" applyProtection="1">
      <alignment wrapText="1"/>
    </xf>
    <xf numFmtId="164" fontId="5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/>
    </xf>
    <xf numFmtId="0" fontId="22" fillId="2" borderId="3" xfId="0" applyFont="1" applyFill="1" applyBorder="1" applyAlignment="1"/>
    <xf numFmtId="4" fontId="22" fillId="2" borderId="3" xfId="0" applyNumberFormat="1" applyFont="1" applyFill="1" applyBorder="1" applyAlignment="1"/>
    <xf numFmtId="164" fontId="1" fillId="2" borderId="3" xfId="0" applyNumberFormat="1" applyFont="1" applyFill="1" applyBorder="1" applyAlignment="1"/>
    <xf numFmtId="4" fontId="34" fillId="2" borderId="3" xfId="0" applyNumberFormat="1" applyFont="1" applyFill="1" applyBorder="1"/>
    <xf numFmtId="4" fontId="35" fillId="2" borderId="0" xfId="0" applyNumberFormat="1" applyFont="1" applyFill="1"/>
    <xf numFmtId="4" fontId="24" fillId="2" borderId="4" xfId="0" applyNumberFormat="1" applyFont="1" applyFill="1" applyBorder="1" applyAlignment="1">
      <alignment horizontal="right"/>
    </xf>
    <xf numFmtId="164" fontId="24" fillId="2" borderId="3" xfId="0" applyNumberFormat="1" applyFont="1" applyFill="1" applyBorder="1" applyAlignment="1">
      <alignment horizontal="right"/>
    </xf>
    <xf numFmtId="4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horizontal="right"/>
    </xf>
    <xf numFmtId="4" fontId="17" fillId="2" borderId="4" xfId="0" applyNumberFormat="1" applyFont="1" applyFill="1" applyBorder="1" applyAlignment="1">
      <alignment horizontal="right"/>
    </xf>
    <xf numFmtId="4" fontId="12" fillId="2" borderId="4" xfId="0" applyNumberFormat="1" applyFont="1" applyFill="1" applyBorder="1" applyAlignment="1">
      <alignment horizontal="right"/>
    </xf>
    <xf numFmtId="0" fontId="12" fillId="2" borderId="6" xfId="0" applyFont="1" applyFill="1" applyBorder="1"/>
    <xf numFmtId="0" fontId="18" fillId="2" borderId="3" xfId="0" applyFont="1" applyFill="1" applyBorder="1" applyAlignment="1">
      <alignment horizontal="left"/>
    </xf>
    <xf numFmtId="0" fontId="20" fillId="2" borderId="3" xfId="0" applyFont="1" applyFill="1" applyBorder="1"/>
    <xf numFmtId="4" fontId="12" fillId="2" borderId="3" xfId="0" applyNumberFormat="1" applyFont="1" applyFill="1" applyBorder="1"/>
    <xf numFmtId="164" fontId="12" fillId="2" borderId="3" xfId="0" applyNumberFormat="1" applyFont="1" applyFill="1" applyBorder="1"/>
    <xf numFmtId="0" fontId="0" fillId="2" borderId="6" xfId="0" applyFill="1" applyBorder="1"/>
    <xf numFmtId="0" fontId="18" fillId="2" borderId="6" xfId="0" applyFont="1" applyFill="1" applyBorder="1" applyAlignment="1">
      <alignment horizontal="left"/>
    </xf>
    <xf numFmtId="0" fontId="20" fillId="2" borderId="6" xfId="0" applyFont="1" applyFill="1" applyBorder="1"/>
    <xf numFmtId="4" fontId="12" fillId="2" borderId="6" xfId="0" applyNumberFormat="1" applyFont="1" applyFill="1" applyBorder="1"/>
    <xf numFmtId="164" fontId="12" fillId="2" borderId="6" xfId="0" applyNumberFormat="1" applyFont="1" applyFill="1" applyBorder="1"/>
    <xf numFmtId="0" fontId="2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0" fillId="2" borderId="6" xfId="0" applyFont="1" applyFill="1" applyBorder="1" applyAlignment="1">
      <alignment wrapText="1"/>
    </xf>
    <xf numFmtId="4" fontId="30" fillId="2" borderId="6" xfId="0" applyNumberFormat="1" applyFont="1" applyFill="1" applyBorder="1"/>
    <xf numFmtId="0" fontId="30" fillId="2" borderId="6" xfId="0" applyFont="1" applyFill="1" applyBorder="1"/>
    <xf numFmtId="0" fontId="12" fillId="2" borderId="0" xfId="0" applyFont="1" applyFill="1"/>
    <xf numFmtId="4" fontId="12" fillId="2" borderId="0" xfId="0" applyNumberFormat="1" applyFont="1" applyFill="1"/>
    <xf numFmtId="3" fontId="28" fillId="6" borderId="3" xfId="0" applyNumberFormat="1" applyFont="1" applyFill="1" applyBorder="1" applyAlignment="1">
      <alignment horizontal="center"/>
    </xf>
    <xf numFmtId="3" fontId="28" fillId="0" borderId="3" xfId="0" applyNumberFormat="1" applyFont="1" applyBorder="1" applyAlignment="1">
      <alignment horizontal="center"/>
    </xf>
    <xf numFmtId="0" fontId="6" fillId="2" borderId="0" xfId="0" applyNumberFormat="1" applyFont="1" applyFill="1" applyBorder="1" applyAlignment="1" applyProtection="1">
      <alignment vertical="center" wrapText="1"/>
    </xf>
    <xf numFmtId="2" fontId="1" fillId="2" borderId="3" xfId="0" applyNumberFormat="1" applyFont="1" applyFill="1" applyBorder="1"/>
    <xf numFmtId="0" fontId="2" fillId="2" borderId="0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7" fillId="7" borderId="1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3" xfId="0" applyNumberFormat="1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wrapText="1"/>
    </xf>
    <xf numFmtId="3" fontId="28" fillId="7" borderId="3" xfId="0" applyNumberFormat="1" applyFont="1" applyFill="1" applyBorder="1" applyAlignment="1">
      <alignment horizontal="center"/>
    </xf>
    <xf numFmtId="1" fontId="28" fillId="7" borderId="1" xfId="0" applyNumberFormat="1" applyFont="1" applyFill="1" applyBorder="1" applyAlignment="1">
      <alignment horizontal="center"/>
    </xf>
    <xf numFmtId="1" fontId="22" fillId="7" borderId="3" xfId="0" applyNumberFormat="1" applyFont="1" applyFill="1" applyBorder="1" applyAlignment="1">
      <alignment horizontal="center"/>
    </xf>
    <xf numFmtId="0" fontId="6" fillId="7" borderId="4" xfId="0" applyNumberFormat="1" applyFont="1" applyFill="1" applyBorder="1" applyAlignment="1" applyProtection="1">
      <alignment horizontal="center" vertical="center" wrapText="1"/>
    </xf>
    <xf numFmtId="4" fontId="6" fillId="7" borderId="4" xfId="0" applyNumberFormat="1" applyFont="1" applyFill="1" applyBorder="1" applyAlignment="1" applyProtection="1">
      <alignment horizontal="center" vertical="center" wrapText="1"/>
    </xf>
    <xf numFmtId="3" fontId="28" fillId="7" borderId="4" xfId="0" applyNumberFormat="1" applyFont="1" applyFill="1" applyBorder="1" applyAlignment="1" applyProtection="1">
      <alignment horizontal="center" vertical="center" wrapText="1"/>
    </xf>
    <xf numFmtId="0" fontId="28" fillId="7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/>
    <xf numFmtId="0" fontId="0" fillId="7" borderId="3" xfId="0" applyFill="1" applyBorder="1"/>
    <xf numFmtId="0" fontId="0" fillId="7" borderId="3" xfId="0" applyFill="1" applyBorder="1" applyAlignment="1">
      <alignment horizontal="center"/>
    </xf>
    <xf numFmtId="1" fontId="6" fillId="7" borderId="4" xfId="0" applyNumberFormat="1" applyFont="1" applyFill="1" applyBorder="1" applyAlignment="1" applyProtection="1">
      <alignment horizontal="center" vertical="center" wrapText="1"/>
    </xf>
    <xf numFmtId="1" fontId="6" fillId="7" borderId="3" xfId="0" applyNumberFormat="1" applyFont="1" applyFill="1" applyBorder="1" applyAlignment="1" applyProtection="1">
      <alignment horizontal="center" vertical="center" wrapText="1"/>
    </xf>
    <xf numFmtId="1" fontId="1" fillId="7" borderId="3" xfId="0" applyNumberFormat="1" applyFont="1" applyFill="1" applyBorder="1" applyAlignment="1">
      <alignment horizontal="center"/>
    </xf>
    <xf numFmtId="4" fontId="22" fillId="2" borderId="3" xfId="0" applyNumberFormat="1" applyFont="1" applyFill="1" applyBorder="1"/>
    <xf numFmtId="4" fontId="0" fillId="2" borderId="3" xfId="0" applyNumberFormat="1" applyFill="1" applyBorder="1"/>
    <xf numFmtId="4" fontId="24" fillId="2" borderId="3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0" fontId="6" fillId="7" borderId="2" xfId="0" quotePrefix="1" applyFont="1" applyFill="1" applyBorder="1" applyAlignment="1">
      <alignment horizontal="left" wrapText="1"/>
    </xf>
    <xf numFmtId="0" fontId="6" fillId="7" borderId="2" xfId="0" quotePrefix="1" applyFont="1" applyFill="1" applyBorder="1" applyAlignment="1">
      <alignment horizontal="center" wrapText="1"/>
    </xf>
    <xf numFmtId="0" fontId="6" fillId="7" borderId="2" xfId="0" quotePrefix="1" applyNumberFormat="1" applyFont="1" applyFill="1" applyBorder="1" applyAlignment="1" applyProtection="1">
      <alignment horizontal="left"/>
    </xf>
    <xf numFmtId="0" fontId="6" fillId="7" borderId="1" xfId="0" quotePrefix="1" applyFont="1" applyFill="1" applyBorder="1" applyAlignment="1">
      <alignment horizontal="left" wrapText="1"/>
    </xf>
    <xf numFmtId="3" fontId="6" fillId="7" borderId="3" xfId="0" applyNumberFormat="1" applyFont="1" applyFill="1" applyBorder="1" applyAlignment="1">
      <alignment horizontal="right"/>
    </xf>
    <xf numFmtId="164" fontId="6" fillId="7" borderId="1" xfId="0" quotePrefix="1" applyNumberFormat="1" applyFont="1" applyFill="1" applyBorder="1" applyAlignment="1">
      <alignment horizontal="left" wrapText="1"/>
    </xf>
    <xf numFmtId="164" fontId="6" fillId="7" borderId="2" xfId="0" quotePrefix="1" applyNumberFormat="1" applyFont="1" applyFill="1" applyBorder="1" applyAlignment="1">
      <alignment horizontal="left" wrapText="1"/>
    </xf>
    <xf numFmtId="164" fontId="6" fillId="7" borderId="2" xfId="0" quotePrefix="1" applyNumberFormat="1" applyFont="1" applyFill="1" applyBorder="1" applyAlignment="1">
      <alignment horizontal="center" wrapText="1"/>
    </xf>
    <xf numFmtId="164" fontId="6" fillId="7" borderId="2" xfId="0" quotePrefix="1" applyNumberFormat="1" applyFont="1" applyFill="1" applyBorder="1" applyAlignment="1" applyProtection="1">
      <alignment horizontal="left"/>
    </xf>
    <xf numFmtId="164" fontId="6" fillId="7" borderId="3" xfId="0" applyNumberFormat="1" applyFont="1" applyFill="1" applyBorder="1" applyAlignment="1" applyProtection="1">
      <alignment horizontal="center" vertical="center" wrapText="1"/>
    </xf>
    <xf numFmtId="164" fontId="3" fillId="2" borderId="1" xfId="0" quotePrefix="1" applyNumberFormat="1" applyFont="1" applyFill="1" applyBorder="1" applyAlignment="1">
      <alignment horizontal="left" wrapText="1"/>
    </xf>
    <xf numFmtId="164" fontId="3" fillId="2" borderId="2" xfId="0" quotePrefix="1" applyNumberFormat="1" applyFont="1" applyFill="1" applyBorder="1" applyAlignment="1">
      <alignment horizontal="left" wrapText="1"/>
    </xf>
    <xf numFmtId="164" fontId="3" fillId="2" borderId="2" xfId="0" quotePrefix="1" applyNumberFormat="1" applyFont="1" applyFill="1" applyBorder="1" applyAlignment="1">
      <alignment horizontal="center" wrapText="1"/>
    </xf>
    <xf numFmtId="164" fontId="3" fillId="2" borderId="2" xfId="0" quotePrefix="1" applyNumberFormat="1" applyFont="1" applyFill="1" applyBorder="1" applyAlignment="1" applyProtection="1">
      <alignment horizontal="left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0" fontId="26" fillId="7" borderId="3" xfId="0" applyFont="1" applyFill="1" applyBorder="1"/>
    <xf numFmtId="4" fontId="30" fillId="7" borderId="3" xfId="0" applyNumberFormat="1" applyFont="1" applyFill="1" applyBorder="1"/>
    <xf numFmtId="164" fontId="30" fillId="7" borderId="3" xfId="0" applyNumberFormat="1" applyFont="1" applyFill="1" applyBorder="1"/>
    <xf numFmtId="4" fontId="26" fillId="7" borderId="3" xfId="0" applyNumberFormat="1" applyFont="1" applyFill="1" applyBorder="1"/>
    <xf numFmtId="4" fontId="6" fillId="7" borderId="3" xfId="0" applyNumberFormat="1" applyFont="1" applyFill="1" applyBorder="1"/>
    <xf numFmtId="4" fontId="6" fillId="7" borderId="3" xfId="0" applyNumberFormat="1" applyFont="1" applyFill="1" applyBorder="1" applyAlignment="1">
      <alignment horizontal="right"/>
    </xf>
    <xf numFmtId="4" fontId="6" fillId="7" borderId="1" xfId="0" applyNumberFormat="1" applyFont="1" applyFill="1" applyBorder="1"/>
    <xf numFmtId="2" fontId="1" fillId="7" borderId="3" xfId="0" applyNumberFormat="1" applyFont="1" applyFill="1" applyBorder="1"/>
    <xf numFmtId="4" fontId="0" fillId="0" borderId="3" xfId="0" applyNumberFormat="1" applyBorder="1"/>
    <xf numFmtId="164" fontId="30" fillId="2" borderId="6" xfId="0" applyNumberFormat="1" applyFont="1" applyFill="1" applyBorder="1"/>
    <xf numFmtId="4" fontId="0" fillId="7" borderId="3" xfId="0" applyNumberFormat="1" applyFill="1" applyBorder="1"/>
    <xf numFmtId="164" fontId="11" fillId="2" borderId="1" xfId="0" quotePrefix="1" applyNumberFormat="1" applyFont="1" applyFill="1" applyBorder="1" applyAlignment="1" applyProtection="1">
      <alignment horizontal="left" vertical="center" wrapText="1"/>
    </xf>
    <xf numFmtId="164" fontId="9" fillId="2" borderId="2" xfId="0" applyNumberFormat="1" applyFont="1" applyFill="1" applyBorder="1" applyAlignment="1" applyProtection="1">
      <alignment vertical="center" wrapText="1"/>
    </xf>
    <xf numFmtId="164" fontId="11" fillId="2" borderId="1" xfId="0" applyNumberFormat="1" applyFont="1" applyFill="1" applyBorder="1" applyAlignment="1" applyProtection="1">
      <alignment horizontal="left" vertical="center" wrapText="1"/>
    </xf>
    <xf numFmtId="164" fontId="11" fillId="2" borderId="2" xfId="0" applyNumberFormat="1" applyFont="1" applyFill="1" applyBorder="1" applyAlignment="1" applyProtection="1">
      <alignment horizontal="left" vertical="center" wrapText="1"/>
    </xf>
    <xf numFmtId="164" fontId="11" fillId="2" borderId="4" xfId="0" applyNumberFormat="1" applyFont="1" applyFill="1" applyBorder="1" applyAlignment="1" applyProtection="1">
      <alignment horizontal="left" vertical="center" wrapText="1"/>
    </xf>
    <xf numFmtId="164" fontId="11" fillId="2" borderId="1" xfId="0" quotePrefix="1" applyNumberFormat="1" applyFont="1" applyFill="1" applyBorder="1" applyAlignment="1">
      <alignment horizontal="left" vertical="center"/>
    </xf>
    <xf numFmtId="164" fontId="9" fillId="2" borderId="2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 applyProtection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vertical="center" wrapText="1"/>
    </xf>
    <xf numFmtId="164" fontId="6" fillId="2" borderId="4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wrapText="1"/>
    </xf>
    <xf numFmtId="164" fontId="5" fillId="2" borderId="0" xfId="0" applyNumberFormat="1" applyFont="1" applyFill="1" applyBorder="1" applyAlignment="1" applyProtection="1">
      <alignment horizontal="center" vertical="center" wrapText="1"/>
    </xf>
    <xf numFmtId="164" fontId="13" fillId="2" borderId="0" xfId="0" applyNumberFormat="1" applyFont="1" applyFill="1" applyAlignment="1">
      <alignment wrapText="1"/>
    </xf>
    <xf numFmtId="0" fontId="14" fillId="2" borderId="0" xfId="0" applyNumberFormat="1" applyFont="1" applyFill="1" applyBorder="1" applyAlignment="1" applyProtection="1">
      <alignment vertical="center" wrapText="1"/>
    </xf>
    <xf numFmtId="0" fontId="13" fillId="2" borderId="0" xfId="0" applyFont="1" applyFill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="85" zoomScaleNormal="85" workbookViewId="0">
      <selection activeCell="L22" sqref="L22"/>
    </sheetView>
  </sheetViews>
  <sheetFormatPr defaultRowHeight="15" x14ac:dyDescent="0.25"/>
  <cols>
    <col min="1" max="4" width="9.140625" style="85"/>
    <col min="5" max="10" width="25.28515625" style="85" customWidth="1"/>
    <col min="11" max="16384" width="9.140625" style="85"/>
  </cols>
  <sheetData>
    <row r="1" spans="1:10" ht="42" customHeight="1" x14ac:dyDescent="0.25">
      <c r="A1" s="247" t="s">
        <v>110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8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.75" x14ac:dyDescent="0.25">
      <c r="A3" s="247" t="s">
        <v>29</v>
      </c>
      <c r="B3" s="247"/>
      <c r="C3" s="247"/>
      <c r="D3" s="247"/>
      <c r="E3" s="247"/>
      <c r="F3" s="247"/>
      <c r="G3" s="247"/>
      <c r="H3" s="247"/>
      <c r="I3" s="251"/>
      <c r="J3" s="251"/>
    </row>
    <row r="4" spans="1:10" ht="18" x14ac:dyDescent="0.25">
      <c r="A4" s="76"/>
      <c r="B4" s="76"/>
      <c r="C4" s="76"/>
      <c r="D4" s="76"/>
      <c r="E4" s="76"/>
      <c r="F4" s="76"/>
      <c r="G4" s="76"/>
      <c r="H4" s="76"/>
      <c r="I4" s="77"/>
      <c r="J4" s="77"/>
    </row>
    <row r="5" spans="1:10" ht="18" customHeight="1" x14ac:dyDescent="0.25">
      <c r="A5" s="247" t="s">
        <v>34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ht="18" x14ac:dyDescent="0.25">
      <c r="A6" s="123"/>
      <c r="B6" s="124"/>
      <c r="C6" s="124"/>
      <c r="D6" s="124"/>
      <c r="E6" s="125"/>
      <c r="F6" s="126"/>
      <c r="G6" s="126"/>
      <c r="H6" s="126"/>
      <c r="I6" s="126"/>
      <c r="J6" s="215" t="s">
        <v>51</v>
      </c>
    </row>
    <row r="7" spans="1:10" ht="25.5" x14ac:dyDescent="0.25">
      <c r="A7" s="214"/>
      <c r="B7" s="211"/>
      <c r="C7" s="211"/>
      <c r="D7" s="212"/>
      <c r="E7" s="213"/>
      <c r="F7" s="191" t="s">
        <v>111</v>
      </c>
      <c r="G7" s="191" t="s">
        <v>112</v>
      </c>
      <c r="H7" s="191" t="s">
        <v>113</v>
      </c>
      <c r="I7" s="191" t="s">
        <v>12</v>
      </c>
      <c r="J7" s="191" t="s">
        <v>114</v>
      </c>
    </row>
    <row r="8" spans="1:10" x14ac:dyDescent="0.25">
      <c r="A8" s="239" t="s">
        <v>0</v>
      </c>
      <c r="B8" s="238"/>
      <c r="C8" s="238"/>
      <c r="D8" s="238"/>
      <c r="E8" s="243"/>
      <c r="F8" s="127">
        <v>1170115.3999999999</v>
      </c>
      <c r="G8" s="127">
        <f>SUM(G9:G10)</f>
        <v>957775.41</v>
      </c>
      <c r="H8" s="127">
        <v>961292.33</v>
      </c>
      <c r="I8" s="127">
        <v>957981.93</v>
      </c>
      <c r="J8" s="127">
        <v>957981.93</v>
      </c>
    </row>
    <row r="9" spans="1:10" x14ac:dyDescent="0.25">
      <c r="A9" s="239" t="s">
        <v>1</v>
      </c>
      <c r="B9" s="238"/>
      <c r="C9" s="238"/>
      <c r="D9" s="238"/>
      <c r="E9" s="243"/>
      <c r="F9" s="127">
        <v>1170115.3999999999</v>
      </c>
      <c r="G9" s="127">
        <v>957775.41</v>
      </c>
      <c r="H9" s="127">
        <v>961292.33</v>
      </c>
      <c r="I9" s="127">
        <v>957981.93</v>
      </c>
      <c r="J9" s="127">
        <v>957981.93</v>
      </c>
    </row>
    <row r="10" spans="1:10" x14ac:dyDescent="0.25">
      <c r="A10" s="242" t="s">
        <v>2</v>
      </c>
      <c r="B10" s="243"/>
      <c r="C10" s="243"/>
      <c r="D10" s="243"/>
      <c r="E10" s="243"/>
      <c r="F10" s="127">
        <v>0</v>
      </c>
      <c r="G10" s="127">
        <v>0</v>
      </c>
      <c r="H10" s="127"/>
      <c r="I10" s="127">
        <v>0</v>
      </c>
      <c r="J10" s="127">
        <v>0</v>
      </c>
    </row>
    <row r="11" spans="1:10" x14ac:dyDescent="0.25">
      <c r="A11" s="128" t="s">
        <v>3</v>
      </c>
      <c r="B11" s="129"/>
      <c r="C11" s="129"/>
      <c r="D11" s="129"/>
      <c r="E11" s="129"/>
      <c r="F11" s="127">
        <v>1180083.55</v>
      </c>
      <c r="G11" s="127">
        <f>SUM(G12:G13)</f>
        <v>965651.78</v>
      </c>
      <c r="H11" s="127">
        <f>SUM(H12:H13)</f>
        <v>969168.7</v>
      </c>
      <c r="I11" s="127">
        <f>SUM(I12:I13)</f>
        <v>965858.29999999993</v>
      </c>
      <c r="J11" s="127">
        <f>SUM(J12:J13)</f>
        <v>965858.29999999993</v>
      </c>
    </row>
    <row r="12" spans="1:10" x14ac:dyDescent="0.25">
      <c r="A12" s="237" t="s">
        <v>4</v>
      </c>
      <c r="B12" s="238"/>
      <c r="C12" s="238"/>
      <c r="D12" s="238"/>
      <c r="E12" s="238"/>
      <c r="F12" s="127">
        <f>SUM(F11-F13)</f>
        <v>911473.63000000012</v>
      </c>
      <c r="G12" s="127">
        <v>957278.03</v>
      </c>
      <c r="H12" s="127">
        <v>964581.6</v>
      </c>
      <c r="I12" s="127">
        <v>961511.2</v>
      </c>
      <c r="J12" s="130">
        <v>961511.2</v>
      </c>
    </row>
    <row r="13" spans="1:10" x14ac:dyDescent="0.25">
      <c r="A13" s="242" t="s">
        <v>5</v>
      </c>
      <c r="B13" s="243"/>
      <c r="C13" s="243"/>
      <c r="D13" s="243"/>
      <c r="E13" s="243"/>
      <c r="F13" s="127">
        <v>268609.91999999998</v>
      </c>
      <c r="G13" s="127">
        <v>8373.75</v>
      </c>
      <c r="H13" s="127">
        <v>4587.1000000000004</v>
      </c>
      <c r="I13" s="127">
        <v>4347.1000000000004</v>
      </c>
      <c r="J13" s="130">
        <v>4347.1000000000004</v>
      </c>
    </row>
    <row r="14" spans="1:10" x14ac:dyDescent="0.25">
      <c r="A14" s="237" t="s">
        <v>6</v>
      </c>
      <c r="B14" s="238"/>
      <c r="C14" s="238"/>
      <c r="D14" s="238"/>
      <c r="E14" s="238"/>
      <c r="F14" s="127">
        <f>SUM(F8-F11)</f>
        <v>-9968.1500000001397</v>
      </c>
      <c r="G14" s="127">
        <f>SUM(G8-G11)</f>
        <v>-7876.3699999999953</v>
      </c>
      <c r="H14" s="130">
        <f>SUM(H8-H11)</f>
        <v>-7876.3699999999953</v>
      </c>
      <c r="I14" s="130">
        <f>SUM(I8-I11)</f>
        <v>-7876.3699999998789</v>
      </c>
      <c r="J14" s="130">
        <f>SUM(J8-J11)</f>
        <v>-7876.3699999998789</v>
      </c>
    </row>
    <row r="15" spans="1:10" ht="18" x14ac:dyDescent="0.25">
      <c r="A15" s="131"/>
      <c r="B15" s="132"/>
      <c r="C15" s="132"/>
      <c r="D15" s="132"/>
      <c r="E15" s="132"/>
      <c r="F15" s="132"/>
      <c r="G15" s="132"/>
      <c r="H15" s="133"/>
      <c r="I15" s="133"/>
      <c r="J15" s="133"/>
    </row>
    <row r="16" spans="1:10" ht="18" customHeight="1" x14ac:dyDescent="0.25">
      <c r="A16" s="249" t="s">
        <v>33</v>
      </c>
      <c r="B16" s="250"/>
      <c r="C16" s="250"/>
      <c r="D16" s="250"/>
      <c r="E16" s="250"/>
      <c r="F16" s="250"/>
      <c r="G16" s="250"/>
      <c r="H16" s="250"/>
      <c r="I16" s="250"/>
      <c r="J16" s="250"/>
    </row>
    <row r="17" spans="1:10" ht="18" x14ac:dyDescent="0.25">
      <c r="A17" s="131"/>
      <c r="B17" s="132"/>
      <c r="C17" s="132"/>
      <c r="D17" s="132"/>
      <c r="E17" s="132"/>
      <c r="F17" s="132"/>
      <c r="G17" s="132"/>
      <c r="H17" s="133"/>
      <c r="I17" s="133"/>
      <c r="J17" s="133"/>
    </row>
    <row r="18" spans="1:10" ht="25.5" x14ac:dyDescent="0.25">
      <c r="A18" s="216"/>
      <c r="B18" s="217"/>
      <c r="C18" s="217"/>
      <c r="D18" s="218"/>
      <c r="E18" s="219"/>
      <c r="F18" s="220" t="s">
        <v>111</v>
      </c>
      <c r="G18" s="220" t="s">
        <v>112</v>
      </c>
      <c r="H18" s="220" t="s">
        <v>113</v>
      </c>
      <c r="I18" s="220" t="s">
        <v>12</v>
      </c>
      <c r="J18" s="220" t="s">
        <v>114</v>
      </c>
    </row>
    <row r="19" spans="1:10" ht="15.75" customHeight="1" x14ac:dyDescent="0.25">
      <c r="A19" s="239" t="s">
        <v>8</v>
      </c>
      <c r="B19" s="240"/>
      <c r="C19" s="240"/>
      <c r="D19" s="240"/>
      <c r="E19" s="241"/>
      <c r="F19" s="127"/>
      <c r="G19" s="127"/>
      <c r="H19" s="127"/>
      <c r="I19" s="127"/>
      <c r="J19" s="127"/>
    </row>
    <row r="20" spans="1:10" x14ac:dyDescent="0.25">
      <c r="A20" s="239" t="s">
        <v>9</v>
      </c>
      <c r="B20" s="238"/>
      <c r="C20" s="238"/>
      <c r="D20" s="238"/>
      <c r="E20" s="238"/>
      <c r="F20" s="127"/>
      <c r="G20" s="127"/>
      <c r="H20" s="127"/>
      <c r="I20" s="127"/>
      <c r="J20" s="127"/>
    </row>
    <row r="21" spans="1:10" x14ac:dyDescent="0.25">
      <c r="A21" s="237" t="s">
        <v>10</v>
      </c>
      <c r="B21" s="238"/>
      <c r="C21" s="238"/>
      <c r="D21" s="238"/>
      <c r="E21" s="238"/>
      <c r="F21" s="127">
        <v>0</v>
      </c>
      <c r="G21" s="127">
        <v>0</v>
      </c>
      <c r="H21" s="127">
        <v>0</v>
      </c>
      <c r="I21" s="127">
        <v>0</v>
      </c>
      <c r="J21" s="127">
        <v>0</v>
      </c>
    </row>
    <row r="22" spans="1:10" ht="18" x14ac:dyDescent="0.25">
      <c r="A22" s="134"/>
      <c r="B22" s="132"/>
      <c r="C22" s="132"/>
      <c r="D22" s="132"/>
      <c r="E22" s="132"/>
      <c r="F22" s="132"/>
      <c r="G22" s="132"/>
      <c r="H22" s="133"/>
      <c r="I22" s="133"/>
      <c r="J22" s="133"/>
    </row>
    <row r="23" spans="1:10" ht="18" customHeight="1" x14ac:dyDescent="0.25">
      <c r="A23" s="249" t="s">
        <v>36</v>
      </c>
      <c r="B23" s="250"/>
      <c r="C23" s="250"/>
      <c r="D23" s="250"/>
      <c r="E23" s="250"/>
      <c r="F23" s="250"/>
      <c r="G23" s="250"/>
      <c r="H23" s="250"/>
      <c r="I23" s="250"/>
      <c r="J23" s="250"/>
    </row>
    <row r="24" spans="1:10" ht="18" x14ac:dyDescent="0.25">
      <c r="A24" s="134"/>
      <c r="B24" s="132"/>
      <c r="C24" s="132"/>
      <c r="D24" s="132"/>
      <c r="E24" s="132"/>
      <c r="F24" s="132"/>
      <c r="G24" s="132"/>
      <c r="H24" s="133"/>
      <c r="I24" s="133"/>
      <c r="J24" s="133"/>
    </row>
    <row r="25" spans="1:10" ht="25.5" x14ac:dyDescent="0.25">
      <c r="A25" s="221"/>
      <c r="B25" s="222"/>
      <c r="C25" s="222"/>
      <c r="D25" s="223"/>
      <c r="E25" s="224"/>
      <c r="F25" s="225" t="s">
        <v>111</v>
      </c>
      <c r="G25" s="225" t="s">
        <v>112</v>
      </c>
      <c r="H25" s="225" t="s">
        <v>113</v>
      </c>
      <c r="I25" s="225" t="s">
        <v>12</v>
      </c>
      <c r="J25" s="225" t="s">
        <v>114</v>
      </c>
    </row>
    <row r="26" spans="1:10" x14ac:dyDescent="0.25">
      <c r="A26" s="244" t="s">
        <v>35</v>
      </c>
      <c r="B26" s="245"/>
      <c r="C26" s="245"/>
      <c r="D26" s="245"/>
      <c r="E26" s="246"/>
      <c r="F26" s="135">
        <v>17844.55</v>
      </c>
      <c r="G26" s="135">
        <v>7876.37</v>
      </c>
      <c r="H26" s="135">
        <v>7876.37</v>
      </c>
      <c r="I26" s="135">
        <v>7876.37</v>
      </c>
      <c r="J26" s="130">
        <v>7876.37</v>
      </c>
    </row>
    <row r="27" spans="1:10" ht="30" customHeight="1" x14ac:dyDescent="0.25">
      <c r="A27" s="244" t="s">
        <v>7</v>
      </c>
      <c r="B27" s="245"/>
      <c r="C27" s="245"/>
      <c r="D27" s="245"/>
      <c r="E27" s="246"/>
      <c r="F27" s="135">
        <v>17844.55</v>
      </c>
      <c r="G27" s="135">
        <v>7876.37</v>
      </c>
      <c r="H27" s="135">
        <v>7876.37</v>
      </c>
      <c r="I27" s="135">
        <v>7876.37</v>
      </c>
      <c r="J27" s="130">
        <v>7876.37</v>
      </c>
    </row>
    <row r="28" spans="1:10" x14ac:dyDescent="0.25">
      <c r="A28" s="136"/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0" x14ac:dyDescent="0.25">
      <c r="A29" s="136"/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0" x14ac:dyDescent="0.25">
      <c r="A30" s="237" t="s">
        <v>11</v>
      </c>
      <c r="B30" s="238"/>
      <c r="C30" s="238"/>
      <c r="D30" s="238"/>
      <c r="E30" s="238"/>
      <c r="F30" s="127">
        <v>0</v>
      </c>
      <c r="G30" s="127">
        <v>0</v>
      </c>
      <c r="H30" s="127">
        <v>0</v>
      </c>
      <c r="I30" s="127">
        <v>0</v>
      </c>
      <c r="J30" s="127">
        <v>0</v>
      </c>
    </row>
    <row r="31" spans="1:10" ht="11.25" customHeight="1" x14ac:dyDescent="0.25">
      <c r="A31" s="137"/>
      <c r="B31" s="138"/>
      <c r="C31" s="138"/>
      <c r="D31" s="138"/>
      <c r="E31" s="138"/>
      <c r="F31" s="139"/>
      <c r="G31" s="139"/>
      <c r="H31" s="139"/>
      <c r="I31" s="139"/>
      <c r="J31" s="139"/>
    </row>
    <row r="34" spans="1:7" x14ac:dyDescent="0.25">
      <c r="A34" s="85" t="s">
        <v>202</v>
      </c>
      <c r="B34" s="85" t="s">
        <v>211</v>
      </c>
      <c r="G34" s="85" t="s">
        <v>109</v>
      </c>
    </row>
    <row r="35" spans="1:7" x14ac:dyDescent="0.25">
      <c r="A35" s="85" t="s">
        <v>203</v>
      </c>
      <c r="B35" s="85" t="s">
        <v>212</v>
      </c>
      <c r="G35" s="85" t="s">
        <v>204</v>
      </c>
    </row>
    <row r="37" spans="1:7" x14ac:dyDescent="0.25">
      <c r="A37" s="85" t="s">
        <v>210</v>
      </c>
    </row>
  </sheetData>
  <mergeCells count="17">
    <mergeCell ref="A12:E12"/>
    <mergeCell ref="A5:J5"/>
    <mergeCell ref="A16:J16"/>
    <mergeCell ref="A23:J23"/>
    <mergeCell ref="A1:J1"/>
    <mergeCell ref="A3:J3"/>
    <mergeCell ref="A8:E8"/>
    <mergeCell ref="A9:E9"/>
    <mergeCell ref="A10:E10"/>
    <mergeCell ref="A30:E30"/>
    <mergeCell ref="A19:E19"/>
    <mergeCell ref="A20:E20"/>
    <mergeCell ref="A21:E21"/>
    <mergeCell ref="A13:E13"/>
    <mergeCell ref="A14:E1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63" workbookViewId="0">
      <selection activeCell="M67" sqref="M67"/>
    </sheetView>
  </sheetViews>
  <sheetFormatPr defaultRowHeight="15" x14ac:dyDescent="0.25"/>
  <cols>
    <col min="1" max="1" width="7.42578125" style="85" bestFit="1" customWidth="1"/>
    <col min="2" max="2" width="9.28515625" style="85" customWidth="1"/>
    <col min="3" max="3" width="8.140625" style="85" customWidth="1"/>
    <col min="4" max="4" width="31" style="85" customWidth="1"/>
    <col min="5" max="5" width="25.28515625" style="115" customWidth="1"/>
    <col min="6" max="7" width="25.28515625" style="85" customWidth="1"/>
    <col min="8" max="8" width="21.85546875" style="85" customWidth="1"/>
    <col min="9" max="9" width="20.42578125" style="85" customWidth="1"/>
    <col min="10" max="16384" width="9.140625" style="85"/>
  </cols>
  <sheetData>
    <row r="1" spans="1:11" ht="42" customHeight="1" x14ac:dyDescent="0.25">
      <c r="A1" s="247" t="s">
        <v>110</v>
      </c>
      <c r="B1" s="247"/>
      <c r="C1" s="247"/>
      <c r="D1" s="247"/>
      <c r="E1" s="247"/>
      <c r="F1" s="247"/>
      <c r="G1" s="247"/>
      <c r="H1" s="247"/>
      <c r="I1" s="247"/>
    </row>
    <row r="2" spans="1:11" ht="18" customHeight="1" x14ac:dyDescent="0.25">
      <c r="A2" s="76"/>
      <c r="B2" s="76"/>
      <c r="C2" s="76"/>
      <c r="D2" s="76"/>
      <c r="E2" s="140"/>
      <c r="F2" s="76"/>
      <c r="G2" s="76"/>
      <c r="H2" s="76"/>
      <c r="I2" s="76"/>
    </row>
    <row r="3" spans="1:11" ht="15.75" x14ac:dyDescent="0.25">
      <c r="A3" s="247" t="s">
        <v>29</v>
      </c>
      <c r="B3" s="247"/>
      <c r="C3" s="247"/>
      <c r="D3" s="247"/>
      <c r="E3" s="247"/>
      <c r="F3" s="247"/>
      <c r="G3" s="247"/>
      <c r="H3" s="251"/>
      <c r="I3" s="251"/>
    </row>
    <row r="4" spans="1:11" ht="18" x14ac:dyDescent="0.25">
      <c r="A4" s="76"/>
      <c r="B4" s="76"/>
      <c r="C4" s="76"/>
      <c r="D4" s="76"/>
      <c r="E4" s="140"/>
      <c r="F4" s="76"/>
      <c r="G4" s="76"/>
      <c r="H4" s="77"/>
      <c r="I4" s="77"/>
    </row>
    <row r="5" spans="1:11" ht="18" customHeight="1" x14ac:dyDescent="0.25">
      <c r="A5" s="247" t="s">
        <v>14</v>
      </c>
      <c r="B5" s="248"/>
      <c r="C5" s="248"/>
      <c r="D5" s="248"/>
      <c r="E5" s="248"/>
      <c r="F5" s="248"/>
      <c r="G5" s="248"/>
      <c r="H5" s="248"/>
      <c r="I5" s="248"/>
    </row>
    <row r="6" spans="1:11" ht="18" x14ac:dyDescent="0.25">
      <c r="A6" s="76"/>
      <c r="B6" s="76"/>
      <c r="C6" s="76"/>
      <c r="D6" s="76"/>
      <c r="E6" s="140"/>
      <c r="F6" s="76"/>
      <c r="G6" s="76"/>
      <c r="H6" s="77"/>
      <c r="I6" s="77"/>
    </row>
    <row r="7" spans="1:11" ht="15.75" x14ac:dyDescent="0.25">
      <c r="A7" s="247" t="s">
        <v>1</v>
      </c>
      <c r="B7" s="252"/>
      <c r="C7" s="252"/>
      <c r="D7" s="252"/>
      <c r="E7" s="252"/>
      <c r="F7" s="252"/>
      <c r="G7" s="252"/>
      <c r="H7" s="252"/>
      <c r="I7" s="252"/>
    </row>
    <row r="8" spans="1:11" ht="18" x14ac:dyDescent="0.25">
      <c r="A8" s="76"/>
      <c r="B8" s="76"/>
      <c r="C8" s="76"/>
      <c r="D8" s="76"/>
      <c r="E8" s="140"/>
      <c r="F8" s="76"/>
      <c r="G8" s="76"/>
      <c r="H8" s="77"/>
      <c r="I8" s="77"/>
    </row>
    <row r="9" spans="1:11" ht="25.5" x14ac:dyDescent="0.25">
      <c r="A9" s="191" t="s">
        <v>15</v>
      </c>
      <c r="B9" s="197" t="s">
        <v>16</v>
      </c>
      <c r="C9" s="197" t="s">
        <v>17</v>
      </c>
      <c r="D9" s="197" t="s">
        <v>13</v>
      </c>
      <c r="E9" s="198" t="s">
        <v>115</v>
      </c>
      <c r="F9" s="191" t="s">
        <v>116</v>
      </c>
      <c r="G9" s="191" t="s">
        <v>113</v>
      </c>
      <c r="H9" s="191" t="s">
        <v>12</v>
      </c>
      <c r="I9" s="191" t="s">
        <v>114</v>
      </c>
      <c r="J9" s="188" t="s">
        <v>205</v>
      </c>
      <c r="K9" s="189" t="s">
        <v>206</v>
      </c>
    </row>
    <row r="10" spans="1:11" x14ac:dyDescent="0.25">
      <c r="A10" s="191"/>
      <c r="B10" s="197"/>
      <c r="C10" s="197"/>
      <c r="D10" s="197"/>
      <c r="E10" s="199">
        <v>1</v>
      </c>
      <c r="F10" s="200">
        <v>2</v>
      </c>
      <c r="G10" s="200">
        <v>3</v>
      </c>
      <c r="H10" s="200">
        <v>4</v>
      </c>
      <c r="I10" s="200">
        <v>5</v>
      </c>
      <c r="J10" s="203">
        <v>6</v>
      </c>
      <c r="K10" s="203">
        <v>7</v>
      </c>
    </row>
    <row r="11" spans="1:11" s="142" customFormat="1" ht="15.75" customHeight="1" x14ac:dyDescent="0.25">
      <c r="A11" s="4">
        <v>6</v>
      </c>
      <c r="B11" s="4"/>
      <c r="C11" s="4"/>
      <c r="D11" s="4" t="s">
        <v>18</v>
      </c>
      <c r="E11" s="141"/>
      <c r="F11" s="18"/>
      <c r="G11" s="18"/>
      <c r="H11" s="18"/>
      <c r="I11" s="18"/>
      <c r="J11" s="201"/>
      <c r="K11" s="201"/>
    </row>
    <row r="12" spans="1:11" ht="23.25" customHeight="1" x14ac:dyDescent="0.25">
      <c r="A12" s="4"/>
      <c r="B12" s="4">
        <v>63</v>
      </c>
      <c r="C12" s="4"/>
      <c r="D12" s="4" t="s">
        <v>38</v>
      </c>
      <c r="E12" s="141">
        <f>SUM(E13:E19)</f>
        <v>762727.38</v>
      </c>
      <c r="F12" s="127">
        <f>SUM(F13:F19)</f>
        <v>833377.46</v>
      </c>
      <c r="G12" s="143">
        <f>SUM(G13:G19)</f>
        <v>842525.2</v>
      </c>
      <c r="H12" s="143">
        <v>852525.2</v>
      </c>
      <c r="I12" s="143">
        <v>852525.2</v>
      </c>
      <c r="J12" s="208">
        <f>SUM(G12/E12)*100</f>
        <v>110.46216801604787</v>
      </c>
      <c r="K12" s="208">
        <f>SUM(G12/F12)*100</f>
        <v>101.09767067614234</v>
      </c>
    </row>
    <row r="13" spans="1:11" ht="15" customHeight="1" x14ac:dyDescent="0.25">
      <c r="A13" s="4"/>
      <c r="B13" s="4"/>
      <c r="C13" s="6">
        <v>32400</v>
      </c>
      <c r="D13" s="6" t="s">
        <v>32</v>
      </c>
      <c r="E13" s="141">
        <v>0</v>
      </c>
      <c r="F13" s="144">
        <v>588.63</v>
      </c>
      <c r="G13" s="144">
        <v>0</v>
      </c>
      <c r="H13" s="143">
        <v>0</v>
      </c>
      <c r="I13" s="143">
        <v>0</v>
      </c>
      <c r="J13" s="208">
        <v>0</v>
      </c>
      <c r="K13" s="208">
        <f t="shared" ref="K13:K33" si="0">SUM(G13/F13)*100</f>
        <v>0</v>
      </c>
    </row>
    <row r="14" spans="1:11" ht="15" customHeight="1" x14ac:dyDescent="0.25">
      <c r="A14" s="4"/>
      <c r="B14" s="4"/>
      <c r="C14" s="6">
        <v>53082</v>
      </c>
      <c r="D14" s="6" t="s">
        <v>196</v>
      </c>
      <c r="E14" s="141">
        <v>0</v>
      </c>
      <c r="F14" s="144">
        <v>4395.2</v>
      </c>
      <c r="G14" s="144">
        <v>4395.2</v>
      </c>
      <c r="H14" s="143">
        <v>4395.2</v>
      </c>
      <c r="I14" s="143">
        <v>4395.2</v>
      </c>
      <c r="J14" s="208">
        <v>0</v>
      </c>
      <c r="K14" s="208">
        <f t="shared" si="0"/>
        <v>100</v>
      </c>
    </row>
    <row r="15" spans="1:11" ht="15" customHeight="1" x14ac:dyDescent="0.25">
      <c r="A15" s="4"/>
      <c r="B15" s="4"/>
      <c r="C15" s="6">
        <v>53080</v>
      </c>
      <c r="D15" s="6" t="s">
        <v>201</v>
      </c>
      <c r="E15" s="141">
        <v>0</v>
      </c>
      <c r="F15" s="144">
        <v>0</v>
      </c>
      <c r="G15" s="144">
        <v>300</v>
      </c>
      <c r="H15" s="143">
        <v>300</v>
      </c>
      <c r="I15" s="143">
        <v>300</v>
      </c>
      <c r="J15" s="208">
        <v>0</v>
      </c>
      <c r="K15" s="208">
        <v>0</v>
      </c>
    </row>
    <row r="16" spans="1:11" x14ac:dyDescent="0.25">
      <c r="A16" s="5"/>
      <c r="B16" s="13"/>
      <c r="C16" s="6">
        <v>53082</v>
      </c>
      <c r="D16" s="6" t="s">
        <v>48</v>
      </c>
      <c r="E16" s="145">
        <v>757508.86</v>
      </c>
      <c r="F16" s="144">
        <v>816961.98</v>
      </c>
      <c r="G16" s="144">
        <v>831530</v>
      </c>
      <c r="H16" s="144">
        <v>831530</v>
      </c>
      <c r="I16" s="144">
        <v>831530</v>
      </c>
      <c r="J16" s="208">
        <f t="shared" ref="J16:J33" si="1">SUM(G16/E16)*100</f>
        <v>109.77165336389596</v>
      </c>
      <c r="K16" s="208">
        <f t="shared" si="0"/>
        <v>101.78319436603402</v>
      </c>
    </row>
    <row r="17" spans="1:11" x14ac:dyDescent="0.25">
      <c r="A17" s="5"/>
      <c r="B17" s="13"/>
      <c r="C17" s="6">
        <v>53102</v>
      </c>
      <c r="D17" s="6" t="s">
        <v>200</v>
      </c>
      <c r="E17" s="145">
        <v>0</v>
      </c>
      <c r="F17" s="144">
        <v>0</v>
      </c>
      <c r="G17" s="144">
        <v>300</v>
      </c>
      <c r="H17" s="144">
        <v>300</v>
      </c>
      <c r="I17" s="144">
        <v>300</v>
      </c>
      <c r="J17" s="208">
        <v>0</v>
      </c>
      <c r="K17" s="208">
        <v>0</v>
      </c>
    </row>
    <row r="18" spans="1:11" x14ac:dyDescent="0.25">
      <c r="A18" s="5"/>
      <c r="B18" s="13"/>
      <c r="C18" s="6">
        <v>55042</v>
      </c>
      <c r="D18" s="6" t="s">
        <v>184</v>
      </c>
      <c r="E18" s="145">
        <v>2256.29</v>
      </c>
      <c r="F18" s="144">
        <v>1000</v>
      </c>
      <c r="G18" s="144">
        <v>2000</v>
      </c>
      <c r="H18" s="144">
        <v>2000</v>
      </c>
      <c r="I18" s="144">
        <v>2000</v>
      </c>
      <c r="J18" s="208">
        <f t="shared" si="1"/>
        <v>88.641087803429528</v>
      </c>
      <c r="K18" s="208">
        <f t="shared" si="0"/>
        <v>200</v>
      </c>
    </row>
    <row r="19" spans="1:11" x14ac:dyDescent="0.25">
      <c r="A19" s="5"/>
      <c r="B19" s="13"/>
      <c r="C19" s="6">
        <v>58400</v>
      </c>
      <c r="D19" s="6" t="s">
        <v>185</v>
      </c>
      <c r="E19" s="145">
        <v>2962.23</v>
      </c>
      <c r="F19" s="144">
        <v>10431.65</v>
      </c>
      <c r="G19" s="144">
        <v>4000</v>
      </c>
      <c r="H19" s="144">
        <v>4000</v>
      </c>
      <c r="I19" s="144">
        <v>4000</v>
      </c>
      <c r="J19" s="208">
        <f t="shared" si="1"/>
        <v>135.03340388828687</v>
      </c>
      <c r="K19" s="208">
        <f t="shared" si="0"/>
        <v>38.344844775275241</v>
      </c>
    </row>
    <row r="20" spans="1:11" x14ac:dyDescent="0.25">
      <c r="A20" s="5"/>
      <c r="B20" s="13">
        <v>64</v>
      </c>
      <c r="C20" s="6"/>
      <c r="D20" s="19" t="s">
        <v>193</v>
      </c>
      <c r="E20" s="141">
        <f>SUM(E21)</f>
        <v>1.53</v>
      </c>
      <c r="F20" s="149">
        <f>SUM(F21)</f>
        <v>0</v>
      </c>
      <c r="G20" s="143">
        <f>SUM(G21)</f>
        <v>0</v>
      </c>
      <c r="H20" s="143">
        <v>0</v>
      </c>
      <c r="I20" s="143">
        <v>0</v>
      </c>
      <c r="J20" s="208">
        <f t="shared" si="1"/>
        <v>0</v>
      </c>
      <c r="K20" s="208">
        <v>0</v>
      </c>
    </row>
    <row r="21" spans="1:11" x14ac:dyDescent="0.25">
      <c r="A21" s="5"/>
      <c r="B21" s="13"/>
      <c r="C21" s="6">
        <v>32400</v>
      </c>
      <c r="D21" s="6" t="s">
        <v>32</v>
      </c>
      <c r="E21" s="145">
        <v>1.53</v>
      </c>
      <c r="F21" s="150">
        <v>0</v>
      </c>
      <c r="G21" s="144">
        <v>0</v>
      </c>
      <c r="H21" s="144">
        <v>0</v>
      </c>
      <c r="I21" s="144">
        <v>0</v>
      </c>
      <c r="J21" s="208">
        <f t="shared" si="1"/>
        <v>0</v>
      </c>
      <c r="K21" s="208">
        <v>0</v>
      </c>
    </row>
    <row r="22" spans="1:11" ht="25.5" x14ac:dyDescent="0.25">
      <c r="A22" s="5"/>
      <c r="B22" s="13">
        <v>65</v>
      </c>
      <c r="C22" s="19"/>
      <c r="D22" s="20" t="s">
        <v>42</v>
      </c>
      <c r="E22" s="141">
        <f>SUM(E23)</f>
        <v>4330.01</v>
      </c>
      <c r="F22" s="18">
        <v>0</v>
      </c>
      <c r="G22" s="147">
        <f>SUM(G23)</f>
        <v>0</v>
      </c>
      <c r="H22" s="143">
        <v>0</v>
      </c>
      <c r="I22" s="143">
        <v>0</v>
      </c>
      <c r="J22" s="208">
        <f t="shared" si="1"/>
        <v>0</v>
      </c>
      <c r="K22" s="208">
        <v>0</v>
      </c>
    </row>
    <row r="23" spans="1:11" x14ac:dyDescent="0.25">
      <c r="A23" s="5"/>
      <c r="B23" s="13"/>
      <c r="C23" s="6">
        <v>47400</v>
      </c>
      <c r="D23" s="6" t="s">
        <v>41</v>
      </c>
      <c r="E23" s="145">
        <v>4330.01</v>
      </c>
      <c r="F23" s="3">
        <v>0</v>
      </c>
      <c r="G23" s="148">
        <v>0</v>
      </c>
      <c r="H23" s="144">
        <v>0</v>
      </c>
      <c r="I23" s="144">
        <v>0</v>
      </c>
      <c r="J23" s="208">
        <f t="shared" si="1"/>
        <v>0</v>
      </c>
      <c r="K23" s="208">
        <v>0</v>
      </c>
    </row>
    <row r="24" spans="1:11" ht="38.25" x14ac:dyDescent="0.25">
      <c r="A24" s="5"/>
      <c r="B24" s="13">
        <v>66</v>
      </c>
      <c r="C24" s="19"/>
      <c r="D24" s="20" t="s">
        <v>39</v>
      </c>
      <c r="E24" s="141">
        <f>SUM(E25:E26)</f>
        <v>249656.66</v>
      </c>
      <c r="F24" s="149">
        <f>SUM(F25:F26)</f>
        <v>20109.32</v>
      </c>
      <c r="G24" s="147">
        <f>SUM(G25:G26)</f>
        <v>19470.73</v>
      </c>
      <c r="H24" s="143">
        <v>9470.73</v>
      </c>
      <c r="I24" s="143">
        <v>9470.73</v>
      </c>
      <c r="J24" s="208">
        <f t="shared" si="1"/>
        <v>7.7990028385383354</v>
      </c>
      <c r="K24" s="208">
        <f t="shared" si="0"/>
        <v>96.824407787036066</v>
      </c>
    </row>
    <row r="25" spans="1:11" x14ac:dyDescent="0.25">
      <c r="A25" s="5"/>
      <c r="B25" s="13"/>
      <c r="C25" s="6">
        <v>32400</v>
      </c>
      <c r="D25" s="6" t="s">
        <v>199</v>
      </c>
      <c r="E25" s="145">
        <v>5180.78</v>
      </c>
      <c r="F25" s="150">
        <v>5000</v>
      </c>
      <c r="G25" s="148">
        <v>5423.63</v>
      </c>
      <c r="H25" s="144">
        <v>5423.63</v>
      </c>
      <c r="I25" s="144">
        <v>5423.63</v>
      </c>
      <c r="J25" s="208">
        <f t="shared" si="1"/>
        <v>104.68751809573075</v>
      </c>
      <c r="K25" s="208">
        <f t="shared" si="0"/>
        <v>108.47260000000001</v>
      </c>
    </row>
    <row r="26" spans="1:11" x14ac:dyDescent="0.25">
      <c r="A26" s="5"/>
      <c r="B26" s="13"/>
      <c r="C26" s="6">
        <v>62400</v>
      </c>
      <c r="D26" s="6" t="s">
        <v>198</v>
      </c>
      <c r="E26" s="145">
        <v>244475.88</v>
      </c>
      <c r="F26" s="148">
        <v>15109.32</v>
      </c>
      <c r="G26" s="148">
        <v>14047.1</v>
      </c>
      <c r="H26" s="144">
        <v>14047.1</v>
      </c>
      <c r="I26" s="144">
        <v>14047.1</v>
      </c>
      <c r="J26" s="208">
        <f t="shared" si="1"/>
        <v>5.7458019989538434</v>
      </c>
      <c r="K26" s="208">
        <v>0</v>
      </c>
    </row>
    <row r="27" spans="1:11" x14ac:dyDescent="0.25">
      <c r="A27" s="13"/>
      <c r="B27" s="13">
        <v>67</v>
      </c>
      <c r="C27" s="19"/>
      <c r="D27" s="13" t="s">
        <v>40</v>
      </c>
      <c r="E27" s="141">
        <f>SUM(E28:E29)</f>
        <v>152953.78</v>
      </c>
      <c r="F27" s="151">
        <f>SUM(F28:F29)</f>
        <v>104288.62999999999</v>
      </c>
      <c r="G27" s="147">
        <f>SUM(G28:G29)</f>
        <v>99296.4</v>
      </c>
      <c r="H27" s="143">
        <f>SUM(H28:H29)</f>
        <v>95986</v>
      </c>
      <c r="I27" s="143">
        <f>SUM(I28:I29)</f>
        <v>95986</v>
      </c>
      <c r="J27" s="208">
        <f t="shared" si="1"/>
        <v>64.919219387713071</v>
      </c>
      <c r="K27" s="208">
        <f t="shared" si="0"/>
        <v>95.213063974471623</v>
      </c>
    </row>
    <row r="28" spans="1:11" x14ac:dyDescent="0.25">
      <c r="A28" s="5"/>
      <c r="B28" s="13"/>
      <c r="C28" s="6">
        <v>48007</v>
      </c>
      <c r="D28" s="6" t="s">
        <v>44</v>
      </c>
      <c r="E28" s="145">
        <v>107953.78</v>
      </c>
      <c r="F28" s="152">
        <v>86587.12</v>
      </c>
      <c r="G28" s="148">
        <v>81587.12</v>
      </c>
      <c r="H28" s="144">
        <v>81587.12</v>
      </c>
      <c r="I28" s="144">
        <v>81587.12</v>
      </c>
      <c r="J28" s="208">
        <f t="shared" si="1"/>
        <v>75.575973347112068</v>
      </c>
      <c r="K28" s="208">
        <f t="shared" si="0"/>
        <v>94.225469099792207</v>
      </c>
    </row>
    <row r="29" spans="1:11" x14ac:dyDescent="0.25">
      <c r="A29" s="5"/>
      <c r="B29" s="13"/>
      <c r="C29" s="6">
        <v>11001</v>
      </c>
      <c r="D29" s="6" t="s">
        <v>53</v>
      </c>
      <c r="E29" s="145">
        <v>45000</v>
      </c>
      <c r="F29" s="152">
        <v>17701.509999999998</v>
      </c>
      <c r="G29" s="148">
        <v>17709.28</v>
      </c>
      <c r="H29" s="144">
        <v>14398.88</v>
      </c>
      <c r="I29" s="144">
        <v>14398.88</v>
      </c>
      <c r="J29" s="208">
        <f t="shared" si="1"/>
        <v>39.353955555555551</v>
      </c>
      <c r="K29" s="208">
        <f t="shared" si="0"/>
        <v>100.04389456040757</v>
      </c>
    </row>
    <row r="30" spans="1:11" x14ac:dyDescent="0.25">
      <c r="A30" s="5"/>
      <c r="B30" s="13">
        <v>68</v>
      </c>
      <c r="C30" s="19"/>
      <c r="D30" s="19" t="s">
        <v>192</v>
      </c>
      <c r="E30" s="141">
        <f>SUM(E31)</f>
        <v>446.04</v>
      </c>
      <c r="F30" s="151">
        <v>0</v>
      </c>
      <c r="G30" s="147">
        <v>0</v>
      </c>
      <c r="H30" s="143">
        <v>0</v>
      </c>
      <c r="I30" s="143">
        <v>0</v>
      </c>
      <c r="J30" s="208">
        <f t="shared" si="1"/>
        <v>0</v>
      </c>
      <c r="K30" s="208">
        <v>0</v>
      </c>
    </row>
    <row r="31" spans="1:11" x14ac:dyDescent="0.25">
      <c r="A31" s="5"/>
      <c r="B31" s="13"/>
      <c r="C31" s="6">
        <v>32400</v>
      </c>
      <c r="D31" s="6" t="s">
        <v>32</v>
      </c>
      <c r="E31" s="145">
        <v>446.04</v>
      </c>
      <c r="F31" s="152">
        <v>0</v>
      </c>
      <c r="G31" s="148">
        <v>0</v>
      </c>
      <c r="H31" s="144">
        <v>0</v>
      </c>
      <c r="I31" s="144">
        <v>0</v>
      </c>
      <c r="J31" s="208">
        <f t="shared" si="1"/>
        <v>0</v>
      </c>
      <c r="K31" s="208">
        <v>0</v>
      </c>
    </row>
    <row r="32" spans="1:11" x14ac:dyDescent="0.25">
      <c r="A32" s="5"/>
      <c r="B32" s="13"/>
      <c r="C32" s="6"/>
      <c r="D32" s="6"/>
      <c r="E32" s="145"/>
      <c r="F32" s="146"/>
      <c r="G32" s="148"/>
      <c r="H32" s="144"/>
      <c r="I32" s="144"/>
      <c r="J32" s="208"/>
      <c r="K32" s="208"/>
    </row>
    <row r="33" spans="1:11" x14ac:dyDescent="0.25">
      <c r="A33" s="122"/>
      <c r="B33" s="122"/>
      <c r="C33" s="122"/>
      <c r="D33" s="153" t="s">
        <v>49</v>
      </c>
      <c r="E33" s="154">
        <f>SUM(E12+E20+E22+E24+E27+E30)</f>
        <v>1170115.4000000001</v>
      </c>
      <c r="F33" s="155">
        <f>SUM(F12+F22+F24+F27)</f>
        <v>957775.40999999992</v>
      </c>
      <c r="G33" s="156">
        <f>SUM(G12+G20+G22+G24+G27+G30)</f>
        <v>961292.33</v>
      </c>
      <c r="H33" s="207">
        <f>SUM(H12+H20+H22+H24+H27+H30)</f>
        <v>957981.92999999993</v>
      </c>
      <c r="I33" s="207">
        <f>SUM(I12+I20+I22+I24+I27+I30)</f>
        <v>957981.92999999993</v>
      </c>
      <c r="J33" s="208">
        <f t="shared" si="1"/>
        <v>82.153634590229302</v>
      </c>
      <c r="K33" s="208">
        <f t="shared" si="0"/>
        <v>100.36719673143415</v>
      </c>
    </row>
    <row r="34" spans="1:11" x14ac:dyDescent="0.25">
      <c r="G34" s="157"/>
    </row>
    <row r="35" spans="1:11" ht="15.75" x14ac:dyDescent="0.25">
      <c r="A35" s="247" t="s">
        <v>20</v>
      </c>
      <c r="B35" s="252"/>
      <c r="C35" s="252"/>
      <c r="D35" s="252"/>
      <c r="E35" s="252"/>
      <c r="F35" s="252"/>
      <c r="G35" s="252"/>
      <c r="H35" s="252"/>
      <c r="I35" s="252"/>
    </row>
    <row r="36" spans="1:11" ht="18" x14ac:dyDescent="0.25">
      <c r="A36" s="76"/>
      <c r="B36" s="76"/>
      <c r="C36" s="76"/>
      <c r="D36" s="76"/>
      <c r="E36" s="140"/>
      <c r="F36" s="76"/>
      <c r="G36" s="76"/>
      <c r="H36" s="77"/>
      <c r="I36" s="77"/>
    </row>
    <row r="37" spans="1:11" ht="25.5" x14ac:dyDescent="0.25">
      <c r="A37" s="191" t="s">
        <v>15</v>
      </c>
      <c r="B37" s="197" t="s">
        <v>16</v>
      </c>
      <c r="C37" s="197" t="s">
        <v>17</v>
      </c>
      <c r="D37" s="197" t="s">
        <v>21</v>
      </c>
      <c r="E37" s="198" t="s">
        <v>115</v>
      </c>
      <c r="F37" s="191" t="s">
        <v>116</v>
      </c>
      <c r="G37" s="191" t="s">
        <v>113</v>
      </c>
      <c r="H37" s="191" t="s">
        <v>12</v>
      </c>
      <c r="I37" s="191" t="s">
        <v>114</v>
      </c>
      <c r="J37" s="188" t="s">
        <v>205</v>
      </c>
      <c r="K37" s="189" t="s">
        <v>206</v>
      </c>
    </row>
    <row r="38" spans="1:11" x14ac:dyDescent="0.25">
      <c r="A38" s="191"/>
      <c r="B38" s="197"/>
      <c r="C38" s="197"/>
      <c r="D38" s="197"/>
      <c r="E38" s="204">
        <v>1</v>
      </c>
      <c r="F38" s="205">
        <v>2</v>
      </c>
      <c r="G38" s="205">
        <v>3</v>
      </c>
      <c r="H38" s="205">
        <v>4</v>
      </c>
      <c r="I38" s="205">
        <v>5</v>
      </c>
      <c r="J38" s="206">
        <v>6</v>
      </c>
      <c r="K38" s="206">
        <v>7</v>
      </c>
    </row>
    <row r="39" spans="1:11" ht="15.75" customHeight="1" x14ac:dyDescent="0.25">
      <c r="A39" s="4">
        <v>3</v>
      </c>
      <c r="B39" s="4"/>
      <c r="C39" s="4"/>
      <c r="D39" s="4" t="s">
        <v>22</v>
      </c>
      <c r="E39" s="141">
        <f>SUM(E40+E44+E54+E58+E62)</f>
        <v>911473.62</v>
      </c>
      <c r="F39" s="127">
        <f>SUM(F40+F44+F54+F58+F62)</f>
        <v>957278.03</v>
      </c>
      <c r="G39" s="127">
        <f>SUM(G40+G44+G54+G58+G62)</f>
        <v>964581.6</v>
      </c>
      <c r="H39" s="144">
        <v>964581.6</v>
      </c>
      <c r="I39" s="144">
        <v>964581.6</v>
      </c>
      <c r="J39" s="208">
        <f>SUM(G39/E39)*100</f>
        <v>105.82660636958423</v>
      </c>
      <c r="K39" s="208">
        <f>SUM(G39/F39)*100</f>
        <v>100.76295180408559</v>
      </c>
    </row>
    <row r="40" spans="1:11" s="142" customFormat="1" ht="15.75" customHeight="1" x14ac:dyDescent="0.25">
      <c r="A40" s="4"/>
      <c r="B40" s="4">
        <v>31</v>
      </c>
      <c r="C40" s="4"/>
      <c r="D40" s="21" t="s">
        <v>23</v>
      </c>
      <c r="E40" s="158">
        <f>SUM(E41:E42)</f>
        <v>745237.38</v>
      </c>
      <c r="F40" s="159">
        <f>SUM(F41)</f>
        <v>799372.38</v>
      </c>
      <c r="G40" s="159">
        <f>SUM(G41:G42)</f>
        <v>815550</v>
      </c>
      <c r="H40" s="209">
        <v>815550</v>
      </c>
      <c r="I40" s="209">
        <v>815550</v>
      </c>
      <c r="J40" s="208">
        <f t="shared" ref="J40:J85" si="2">SUM(G40/E40)*100</f>
        <v>109.43492931071171</v>
      </c>
      <c r="K40" s="208">
        <f t="shared" ref="K40:K85" si="3">SUM(G40/F40)*100</f>
        <v>102.02379021401767</v>
      </c>
    </row>
    <row r="41" spans="1:11" x14ac:dyDescent="0.25">
      <c r="A41" s="5"/>
      <c r="B41" s="13"/>
      <c r="C41" s="6">
        <v>53082</v>
      </c>
      <c r="D41" s="14" t="s">
        <v>52</v>
      </c>
      <c r="E41" s="160">
        <v>745157.75</v>
      </c>
      <c r="F41" s="161">
        <v>799372.38</v>
      </c>
      <c r="G41" s="161">
        <v>815550</v>
      </c>
      <c r="H41" s="210">
        <v>815550</v>
      </c>
      <c r="I41" s="210">
        <v>815550</v>
      </c>
      <c r="J41" s="208">
        <f t="shared" si="2"/>
        <v>109.4466238860161</v>
      </c>
      <c r="K41" s="208">
        <f t="shared" si="3"/>
        <v>102.02379021401767</v>
      </c>
    </row>
    <row r="42" spans="1:11" x14ac:dyDescent="0.25">
      <c r="A42" s="5"/>
      <c r="B42" s="13"/>
      <c r="C42" s="6">
        <v>58400</v>
      </c>
      <c r="D42" s="14" t="s">
        <v>194</v>
      </c>
      <c r="E42" s="160">
        <v>79.63</v>
      </c>
      <c r="F42" s="161">
        <v>0</v>
      </c>
      <c r="G42" s="161">
        <v>0</v>
      </c>
      <c r="H42" s="210">
        <v>0</v>
      </c>
      <c r="I42" s="210">
        <v>0</v>
      </c>
      <c r="J42" s="208">
        <f t="shared" si="2"/>
        <v>0</v>
      </c>
      <c r="K42" s="208">
        <v>0</v>
      </c>
    </row>
    <row r="43" spans="1:11" x14ac:dyDescent="0.25">
      <c r="A43" s="5"/>
      <c r="B43" s="13"/>
      <c r="C43" s="6"/>
      <c r="D43" s="14"/>
      <c r="E43" s="160"/>
      <c r="F43" s="161"/>
      <c r="G43" s="161"/>
      <c r="H43" s="210"/>
      <c r="I43" s="210"/>
      <c r="J43" s="208"/>
      <c r="K43" s="208"/>
    </row>
    <row r="44" spans="1:11" s="142" customFormat="1" x14ac:dyDescent="0.25">
      <c r="A44" s="13"/>
      <c r="B44" s="4">
        <v>32</v>
      </c>
      <c r="C44" s="4"/>
      <c r="D44" s="21" t="s">
        <v>31</v>
      </c>
      <c r="E44" s="158">
        <f>SUM(E45:E51)</f>
        <v>164042.53000000003</v>
      </c>
      <c r="F44" s="159">
        <f>SUM(F45:F51)</f>
        <v>149671.50999999998</v>
      </c>
      <c r="G44" s="159">
        <f>SUM(G45:G52)</f>
        <v>140715.79999999999</v>
      </c>
      <c r="H44" s="209">
        <v>140715.79999999999</v>
      </c>
      <c r="I44" s="209">
        <v>140715.79999999999</v>
      </c>
      <c r="J44" s="208">
        <f t="shared" si="2"/>
        <v>85.780071789919333</v>
      </c>
      <c r="K44" s="208">
        <f t="shared" si="3"/>
        <v>94.016423032011915</v>
      </c>
    </row>
    <row r="45" spans="1:11" x14ac:dyDescent="0.25">
      <c r="A45" s="5"/>
      <c r="B45" s="13"/>
      <c r="C45" s="6">
        <v>48007</v>
      </c>
      <c r="D45" s="14" t="s">
        <v>44</v>
      </c>
      <c r="E45" s="162">
        <v>129338.49</v>
      </c>
      <c r="F45" s="161">
        <v>86037.119999999995</v>
      </c>
      <c r="G45" s="161">
        <v>81036.92</v>
      </c>
      <c r="H45" s="210">
        <v>81036.92</v>
      </c>
      <c r="I45" s="210">
        <v>81036.92</v>
      </c>
      <c r="J45" s="208">
        <f t="shared" si="2"/>
        <v>62.654914248650961</v>
      </c>
      <c r="K45" s="208">
        <f t="shared" si="3"/>
        <v>94.18832243571147</v>
      </c>
    </row>
    <row r="46" spans="1:11" x14ac:dyDescent="0.25">
      <c r="A46" s="5"/>
      <c r="B46" s="13"/>
      <c r="C46" s="6">
        <v>11001</v>
      </c>
      <c r="D46" s="14" t="s">
        <v>53</v>
      </c>
      <c r="E46" s="162">
        <v>5263.96</v>
      </c>
      <c r="F46" s="161">
        <v>14386.11</v>
      </c>
      <c r="G46" s="161">
        <v>14398.88</v>
      </c>
      <c r="H46" s="210">
        <v>14398.88</v>
      </c>
      <c r="I46" s="210">
        <v>14398.88</v>
      </c>
      <c r="J46" s="208">
        <f t="shared" si="2"/>
        <v>273.53703295617743</v>
      </c>
      <c r="K46" s="208">
        <f t="shared" si="3"/>
        <v>100.08876617793135</v>
      </c>
    </row>
    <row r="47" spans="1:11" x14ac:dyDescent="0.25">
      <c r="A47" s="5"/>
      <c r="B47" s="13"/>
      <c r="C47" s="6">
        <v>32400</v>
      </c>
      <c r="D47" s="14" t="s">
        <v>32</v>
      </c>
      <c r="E47" s="162">
        <v>23355.83</v>
      </c>
      <c r="F47" s="161">
        <v>11665</v>
      </c>
      <c r="G47" s="161">
        <v>13300</v>
      </c>
      <c r="H47" s="210">
        <v>13300</v>
      </c>
      <c r="I47" s="210">
        <v>13300</v>
      </c>
      <c r="J47" s="208">
        <f t="shared" si="2"/>
        <v>56.945096791678992</v>
      </c>
      <c r="K47" s="208">
        <f t="shared" si="3"/>
        <v>114.01628804114874</v>
      </c>
    </row>
    <row r="48" spans="1:11" x14ac:dyDescent="0.25">
      <c r="A48" s="5"/>
      <c r="B48" s="13"/>
      <c r="C48" s="6">
        <v>53082</v>
      </c>
      <c r="D48" s="14" t="s">
        <v>46</v>
      </c>
      <c r="E48" s="162">
        <v>4982.29</v>
      </c>
      <c r="F48" s="161">
        <v>17071.060000000001</v>
      </c>
      <c r="G48" s="161">
        <v>15680</v>
      </c>
      <c r="H48" s="210">
        <v>15680</v>
      </c>
      <c r="I48" s="210">
        <v>15680</v>
      </c>
      <c r="J48" s="208">
        <f t="shared" si="2"/>
        <v>314.71471953659864</v>
      </c>
      <c r="K48" s="208">
        <f t="shared" si="3"/>
        <v>91.851355451858282</v>
      </c>
    </row>
    <row r="49" spans="1:11" x14ac:dyDescent="0.25">
      <c r="A49" s="5"/>
      <c r="B49" s="13"/>
      <c r="C49" s="6">
        <v>58400</v>
      </c>
      <c r="D49" s="14" t="s">
        <v>47</v>
      </c>
      <c r="E49" s="162">
        <v>335.5</v>
      </c>
      <c r="F49" s="161">
        <v>8950</v>
      </c>
      <c r="G49" s="161">
        <v>4000</v>
      </c>
      <c r="H49" s="210">
        <v>4000</v>
      </c>
      <c r="I49" s="210">
        <v>4000</v>
      </c>
      <c r="J49" s="208">
        <f t="shared" si="2"/>
        <v>1192.2503725782415</v>
      </c>
      <c r="K49" s="208">
        <f t="shared" si="3"/>
        <v>44.692737430167597</v>
      </c>
    </row>
    <row r="50" spans="1:11" x14ac:dyDescent="0.25">
      <c r="A50" s="5"/>
      <c r="B50" s="13"/>
      <c r="C50" s="6">
        <v>62400</v>
      </c>
      <c r="D50" s="14" t="s">
        <v>45</v>
      </c>
      <c r="E50" s="162">
        <v>0</v>
      </c>
      <c r="F50" s="161">
        <v>10562.22</v>
      </c>
      <c r="G50" s="161">
        <v>10000</v>
      </c>
      <c r="H50" s="210">
        <v>10000</v>
      </c>
      <c r="I50" s="210">
        <v>10000</v>
      </c>
      <c r="J50" s="208">
        <v>0</v>
      </c>
      <c r="K50" s="208">
        <f t="shared" si="3"/>
        <v>94.677065995595626</v>
      </c>
    </row>
    <row r="51" spans="1:11" x14ac:dyDescent="0.25">
      <c r="A51" s="5"/>
      <c r="B51" s="13"/>
      <c r="C51" s="6">
        <v>55042</v>
      </c>
      <c r="D51" s="14" t="s">
        <v>186</v>
      </c>
      <c r="E51" s="162">
        <v>766.46</v>
      </c>
      <c r="F51" s="161">
        <v>1000</v>
      </c>
      <c r="G51" s="161">
        <v>2000</v>
      </c>
      <c r="H51" s="210">
        <v>2000</v>
      </c>
      <c r="I51" s="210">
        <v>2000</v>
      </c>
      <c r="J51" s="208">
        <f t="shared" si="2"/>
        <v>260.93990553975419</v>
      </c>
      <c r="K51" s="208">
        <f t="shared" si="3"/>
        <v>200</v>
      </c>
    </row>
    <row r="52" spans="1:11" x14ac:dyDescent="0.25">
      <c r="A52" s="5"/>
      <c r="B52" s="13"/>
      <c r="C52" s="6">
        <v>53080</v>
      </c>
      <c r="D52" s="14"/>
      <c r="E52" s="162">
        <v>0</v>
      </c>
      <c r="F52" s="161">
        <v>0</v>
      </c>
      <c r="G52" s="161">
        <v>300</v>
      </c>
      <c r="H52" s="210">
        <v>300</v>
      </c>
      <c r="I52" s="210">
        <v>300</v>
      </c>
      <c r="J52" s="208">
        <v>0</v>
      </c>
      <c r="K52" s="208">
        <v>0</v>
      </c>
    </row>
    <row r="53" spans="1:11" x14ac:dyDescent="0.25">
      <c r="A53" s="5"/>
      <c r="B53" s="13"/>
      <c r="C53" s="6"/>
      <c r="D53" s="14"/>
      <c r="E53" s="160"/>
      <c r="F53" s="161"/>
      <c r="G53" s="161"/>
      <c r="H53" s="210"/>
      <c r="I53" s="210"/>
      <c r="J53" s="208"/>
      <c r="K53" s="208"/>
    </row>
    <row r="54" spans="1:11" s="142" customFormat="1" x14ac:dyDescent="0.25">
      <c r="A54" s="13"/>
      <c r="B54" s="13">
        <v>34</v>
      </c>
      <c r="C54" s="19"/>
      <c r="D54" s="22" t="s">
        <v>43</v>
      </c>
      <c r="E54" s="158">
        <f>SUM(E55:E56)</f>
        <v>1367.6</v>
      </c>
      <c r="F54" s="159">
        <f>SUM(F55)</f>
        <v>550</v>
      </c>
      <c r="G54" s="159">
        <f>SUM(G55:G56)</f>
        <v>550.20000000000005</v>
      </c>
      <c r="H54" s="209">
        <v>550.20000000000005</v>
      </c>
      <c r="I54" s="209">
        <v>550.20000000000005</v>
      </c>
      <c r="J54" s="208">
        <f t="shared" si="2"/>
        <v>40.231061713951455</v>
      </c>
      <c r="K54" s="208">
        <f t="shared" si="3"/>
        <v>100.03636363636363</v>
      </c>
    </row>
    <row r="55" spans="1:11" x14ac:dyDescent="0.25">
      <c r="A55" s="5"/>
      <c r="B55" s="13"/>
      <c r="C55" s="6">
        <v>48007</v>
      </c>
      <c r="D55" s="14" t="s">
        <v>44</v>
      </c>
      <c r="E55" s="160">
        <v>663.61</v>
      </c>
      <c r="F55" s="161">
        <v>550</v>
      </c>
      <c r="G55" s="161">
        <v>550.20000000000005</v>
      </c>
      <c r="H55" s="210">
        <v>550.20000000000005</v>
      </c>
      <c r="I55" s="210">
        <v>550.20000000000005</v>
      </c>
      <c r="J55" s="208">
        <f t="shared" si="2"/>
        <v>82.91014300568105</v>
      </c>
      <c r="K55" s="208">
        <f t="shared" si="3"/>
        <v>100.03636363636363</v>
      </c>
    </row>
    <row r="56" spans="1:11" x14ac:dyDescent="0.25">
      <c r="A56" s="5"/>
      <c r="B56" s="13"/>
      <c r="C56" s="6">
        <v>53082</v>
      </c>
      <c r="D56" s="14" t="s">
        <v>46</v>
      </c>
      <c r="E56" s="160">
        <v>703.99</v>
      </c>
      <c r="F56" s="161">
        <v>0</v>
      </c>
      <c r="G56" s="161">
        <v>0</v>
      </c>
      <c r="H56" s="210">
        <v>0</v>
      </c>
      <c r="I56" s="210">
        <v>0</v>
      </c>
      <c r="J56" s="208">
        <f t="shared" si="2"/>
        <v>0</v>
      </c>
      <c r="K56" s="208">
        <v>0</v>
      </c>
    </row>
    <row r="57" spans="1:11" x14ac:dyDescent="0.25">
      <c r="A57" s="5"/>
      <c r="B57" s="13"/>
      <c r="C57" s="6"/>
      <c r="D57" s="14"/>
      <c r="E57" s="160"/>
      <c r="F57" s="161"/>
      <c r="G57" s="161"/>
      <c r="H57" s="210"/>
      <c r="I57" s="210"/>
      <c r="J57" s="208"/>
      <c r="K57" s="208"/>
    </row>
    <row r="58" spans="1:11" x14ac:dyDescent="0.25">
      <c r="A58" s="5"/>
      <c r="B58" s="13">
        <v>37</v>
      </c>
      <c r="C58" s="6"/>
      <c r="D58" s="22" t="s">
        <v>187</v>
      </c>
      <c r="E58" s="158">
        <v>0</v>
      </c>
      <c r="F58" s="159">
        <f>SUM(F59:F60)</f>
        <v>7465.6</v>
      </c>
      <c r="G58" s="159">
        <f>SUM(G59:G60)</f>
        <v>7465.6</v>
      </c>
      <c r="H58" s="209">
        <f>SUM(H59:H60)</f>
        <v>4395.2</v>
      </c>
      <c r="I58" s="209">
        <f>SUM(I59:I60)</f>
        <v>4395.2</v>
      </c>
      <c r="J58" s="208">
        <v>0</v>
      </c>
      <c r="K58" s="208">
        <f t="shared" si="3"/>
        <v>100</v>
      </c>
    </row>
    <row r="59" spans="1:11" x14ac:dyDescent="0.25">
      <c r="A59" s="5"/>
      <c r="B59" s="13"/>
      <c r="C59" s="6">
        <v>11001</v>
      </c>
      <c r="D59" s="14" t="s">
        <v>53</v>
      </c>
      <c r="E59" s="160">
        <v>0</v>
      </c>
      <c r="F59" s="161">
        <v>3070.4</v>
      </c>
      <c r="G59" s="161">
        <v>3070.4</v>
      </c>
      <c r="H59" s="210">
        <v>0</v>
      </c>
      <c r="I59" s="210">
        <v>0</v>
      </c>
      <c r="J59" s="208">
        <v>0</v>
      </c>
      <c r="K59" s="208">
        <f t="shared" si="3"/>
        <v>100</v>
      </c>
    </row>
    <row r="60" spans="1:11" x14ac:dyDescent="0.25">
      <c r="A60" s="5"/>
      <c r="B60" s="13"/>
      <c r="C60" s="6">
        <v>52080</v>
      </c>
      <c r="D60" s="14" t="s">
        <v>196</v>
      </c>
      <c r="E60" s="160">
        <v>0</v>
      </c>
      <c r="F60" s="161">
        <v>4395.2</v>
      </c>
      <c r="G60" s="161">
        <v>4395.2</v>
      </c>
      <c r="H60" s="210">
        <v>4395.2</v>
      </c>
      <c r="I60" s="210">
        <v>4395.2</v>
      </c>
      <c r="J60" s="208">
        <v>0</v>
      </c>
      <c r="K60" s="208">
        <f t="shared" si="3"/>
        <v>100</v>
      </c>
    </row>
    <row r="61" spans="1:11" x14ac:dyDescent="0.25">
      <c r="A61" s="5"/>
      <c r="B61" s="13"/>
      <c r="C61" s="6"/>
      <c r="D61" s="14"/>
      <c r="E61" s="160"/>
      <c r="F61" s="161"/>
      <c r="G61" s="161"/>
      <c r="H61" s="210"/>
      <c r="I61" s="210"/>
      <c r="J61" s="208"/>
      <c r="K61" s="208"/>
    </row>
    <row r="62" spans="1:11" x14ac:dyDescent="0.25">
      <c r="A62" s="5"/>
      <c r="B62" s="13">
        <v>38</v>
      </c>
      <c r="C62" s="6"/>
      <c r="D62" s="22" t="s">
        <v>118</v>
      </c>
      <c r="E62" s="158">
        <f>SUM(E63)</f>
        <v>826.11</v>
      </c>
      <c r="F62" s="159">
        <f>SUM(F63)</f>
        <v>218.54</v>
      </c>
      <c r="G62" s="159">
        <f>SUM(G63)</f>
        <v>300</v>
      </c>
      <c r="H62" s="209">
        <v>300</v>
      </c>
      <c r="I62" s="209">
        <v>300</v>
      </c>
      <c r="J62" s="208">
        <f t="shared" si="2"/>
        <v>36.314776482550748</v>
      </c>
      <c r="K62" s="208">
        <f t="shared" si="3"/>
        <v>137.27464079802326</v>
      </c>
    </row>
    <row r="63" spans="1:11" ht="24" x14ac:dyDescent="0.25">
      <c r="A63" s="5"/>
      <c r="B63" s="13"/>
      <c r="C63" s="6">
        <v>53082</v>
      </c>
      <c r="D63" s="56" t="s">
        <v>188</v>
      </c>
      <c r="E63" s="160">
        <v>826.11</v>
      </c>
      <c r="F63" s="161">
        <v>218.54</v>
      </c>
      <c r="G63" s="161">
        <v>300</v>
      </c>
      <c r="H63" s="210">
        <v>300</v>
      </c>
      <c r="I63" s="210">
        <v>300</v>
      </c>
      <c r="J63" s="208">
        <f t="shared" si="2"/>
        <v>36.314776482550748</v>
      </c>
      <c r="K63" s="208">
        <f t="shared" si="3"/>
        <v>137.27464079802326</v>
      </c>
    </row>
    <row r="64" spans="1:11" x14ac:dyDescent="0.25">
      <c r="A64" s="5"/>
      <c r="B64" s="13"/>
      <c r="C64" s="6"/>
      <c r="D64" s="14"/>
      <c r="E64" s="160"/>
      <c r="F64" s="161"/>
      <c r="G64" s="161"/>
      <c r="H64" s="210"/>
      <c r="I64" s="210"/>
      <c r="J64" s="208"/>
      <c r="K64" s="208"/>
    </row>
    <row r="65" spans="1:11" x14ac:dyDescent="0.25">
      <c r="A65" s="5"/>
      <c r="B65" s="13"/>
      <c r="C65" s="6"/>
      <c r="D65" s="14"/>
      <c r="E65" s="160"/>
      <c r="F65" s="161"/>
      <c r="G65" s="161"/>
      <c r="H65" s="210"/>
      <c r="I65" s="210"/>
      <c r="J65" s="208"/>
      <c r="K65" s="208"/>
    </row>
    <row r="66" spans="1:11" x14ac:dyDescent="0.25">
      <c r="A66" s="5"/>
      <c r="B66" s="13"/>
      <c r="C66" s="6"/>
      <c r="D66" s="14"/>
      <c r="E66" s="160"/>
      <c r="F66" s="161"/>
      <c r="G66" s="161"/>
      <c r="H66" s="210"/>
      <c r="I66" s="210"/>
      <c r="J66" s="208"/>
      <c r="K66" s="208"/>
    </row>
    <row r="67" spans="1:11" x14ac:dyDescent="0.25">
      <c r="A67" s="5"/>
      <c r="B67" s="13"/>
      <c r="C67" s="6"/>
      <c r="D67" s="14"/>
      <c r="E67" s="160"/>
      <c r="F67" s="161"/>
      <c r="G67" s="17"/>
      <c r="H67" s="210"/>
      <c r="I67" s="210"/>
      <c r="J67" s="208"/>
      <c r="K67" s="208"/>
    </row>
    <row r="68" spans="1:11" ht="24" x14ac:dyDescent="0.25">
      <c r="A68" s="7">
        <v>4</v>
      </c>
      <c r="B68" s="8"/>
      <c r="C68" s="8"/>
      <c r="D68" s="15" t="s">
        <v>24</v>
      </c>
      <c r="E68" s="158">
        <f>SUM(E69+E73+E81)</f>
        <v>268609.93</v>
      </c>
      <c r="F68" s="159">
        <f>SUM(F73+F81)</f>
        <v>8373.75</v>
      </c>
      <c r="G68" s="159">
        <f>SUM(G69+G73+G81)</f>
        <v>4587.1000000000004</v>
      </c>
      <c r="H68" s="209">
        <f>SUM(H69+H73+H81)</f>
        <v>4347.1000000000004</v>
      </c>
      <c r="I68" s="209">
        <f>SUM(I69+I73+I81)</f>
        <v>4347.1000000000004</v>
      </c>
      <c r="J68" s="208">
        <f t="shared" si="2"/>
        <v>1.7077179536884584</v>
      </c>
      <c r="K68" s="208">
        <f t="shared" si="3"/>
        <v>54.779519331243478</v>
      </c>
    </row>
    <row r="69" spans="1:11" x14ac:dyDescent="0.25">
      <c r="A69" s="7"/>
      <c r="B69" s="8">
        <v>41</v>
      </c>
      <c r="C69" s="8"/>
      <c r="D69" s="15" t="s">
        <v>121</v>
      </c>
      <c r="E69" s="158">
        <f>SUM(E70:E71)</f>
        <v>20899.559999999998</v>
      </c>
      <c r="F69" s="159">
        <v>0</v>
      </c>
      <c r="G69" s="159">
        <v>0</v>
      </c>
      <c r="H69" s="209">
        <v>0</v>
      </c>
      <c r="I69" s="209">
        <v>0</v>
      </c>
      <c r="J69" s="208">
        <f t="shared" si="2"/>
        <v>0</v>
      </c>
      <c r="K69" s="208">
        <v>0</v>
      </c>
    </row>
    <row r="70" spans="1:11" x14ac:dyDescent="0.25">
      <c r="A70" s="7"/>
      <c r="B70" s="8"/>
      <c r="C70" s="83">
        <v>48007</v>
      </c>
      <c r="D70" s="14" t="s">
        <v>44</v>
      </c>
      <c r="E70" s="160">
        <v>8983.68</v>
      </c>
      <c r="F70" s="159">
        <v>0</v>
      </c>
      <c r="G70" s="159">
        <v>0</v>
      </c>
      <c r="H70" s="209">
        <v>0</v>
      </c>
      <c r="I70" s="209">
        <v>0</v>
      </c>
      <c r="J70" s="208">
        <f t="shared" si="2"/>
        <v>0</v>
      </c>
      <c r="K70" s="208">
        <v>0</v>
      </c>
    </row>
    <row r="71" spans="1:11" x14ac:dyDescent="0.25">
      <c r="A71" s="7"/>
      <c r="B71" s="8"/>
      <c r="C71" s="83">
        <v>48008</v>
      </c>
      <c r="D71" s="56" t="s">
        <v>197</v>
      </c>
      <c r="E71" s="160">
        <v>11915.88</v>
      </c>
      <c r="F71" s="159">
        <v>0</v>
      </c>
      <c r="G71" s="159">
        <v>0</v>
      </c>
      <c r="H71" s="209">
        <v>0</v>
      </c>
      <c r="I71" s="209">
        <v>0</v>
      </c>
      <c r="J71" s="208">
        <f t="shared" si="2"/>
        <v>0</v>
      </c>
      <c r="K71" s="208">
        <v>0</v>
      </c>
    </row>
    <row r="72" spans="1:11" x14ac:dyDescent="0.25">
      <c r="A72" s="7"/>
      <c r="B72" s="8"/>
      <c r="C72" s="8"/>
      <c r="D72" s="15"/>
      <c r="E72" s="158"/>
      <c r="F72" s="159"/>
      <c r="G72" s="159"/>
      <c r="H72" s="209"/>
      <c r="I72" s="209"/>
      <c r="J72" s="208"/>
      <c r="K72" s="208"/>
    </row>
    <row r="73" spans="1:11" ht="24" x14ac:dyDescent="0.25">
      <c r="A73" s="9"/>
      <c r="B73" s="4">
        <v>42</v>
      </c>
      <c r="C73" s="9"/>
      <c r="D73" s="16" t="s">
        <v>189</v>
      </c>
      <c r="E73" s="158">
        <f>SUM(E74:E78)</f>
        <v>18260.919999999998</v>
      </c>
      <c r="F73" s="159">
        <f>SUM(F74:F78)</f>
        <v>6892.1</v>
      </c>
      <c r="G73" s="159">
        <f>SUM(G74:G79)</f>
        <v>4587.1000000000004</v>
      </c>
      <c r="H73" s="209">
        <f>SUM(H74:H79)</f>
        <v>4347.1000000000004</v>
      </c>
      <c r="I73" s="209">
        <f>SUM(I74:I79)</f>
        <v>4347.1000000000004</v>
      </c>
      <c r="J73" s="208">
        <f t="shared" si="2"/>
        <v>25.119763954937653</v>
      </c>
      <c r="K73" s="208">
        <f t="shared" si="3"/>
        <v>66.555911841093433</v>
      </c>
    </row>
    <row r="74" spans="1:11" x14ac:dyDescent="0.25">
      <c r="A74" s="9"/>
      <c r="B74" s="4"/>
      <c r="C74" s="9">
        <v>11001</v>
      </c>
      <c r="D74" s="16" t="s">
        <v>19</v>
      </c>
      <c r="E74" s="163">
        <v>1162.47</v>
      </c>
      <c r="F74" s="161">
        <v>245</v>
      </c>
      <c r="G74" s="161">
        <v>240</v>
      </c>
      <c r="H74" s="210">
        <v>0</v>
      </c>
      <c r="I74" s="210">
        <v>0</v>
      </c>
      <c r="J74" s="208">
        <f t="shared" si="2"/>
        <v>20.645694082427934</v>
      </c>
      <c r="K74" s="208">
        <f t="shared" si="3"/>
        <v>97.959183673469383</v>
      </c>
    </row>
    <row r="75" spans="1:11" x14ac:dyDescent="0.25">
      <c r="A75" s="9"/>
      <c r="B75" s="9"/>
      <c r="C75" s="6">
        <v>32400</v>
      </c>
      <c r="D75" s="14" t="s">
        <v>32</v>
      </c>
      <c r="E75" s="163">
        <v>0</v>
      </c>
      <c r="F75" s="161">
        <v>1800</v>
      </c>
      <c r="G75" s="161">
        <v>0</v>
      </c>
      <c r="H75" s="210">
        <v>0</v>
      </c>
      <c r="I75" s="210">
        <v>0</v>
      </c>
      <c r="J75" s="208">
        <v>0</v>
      </c>
      <c r="K75" s="208">
        <f t="shared" si="3"/>
        <v>0</v>
      </c>
    </row>
    <row r="76" spans="1:11" x14ac:dyDescent="0.25">
      <c r="A76" s="9"/>
      <c r="B76" s="9"/>
      <c r="C76" s="6">
        <v>48008</v>
      </c>
      <c r="D76" s="56" t="s">
        <v>197</v>
      </c>
      <c r="E76" s="163">
        <v>6322.28</v>
      </c>
      <c r="F76" s="161">
        <v>300</v>
      </c>
      <c r="G76" s="161">
        <v>0</v>
      </c>
      <c r="H76" s="210">
        <v>0</v>
      </c>
      <c r="I76" s="210">
        <v>0</v>
      </c>
      <c r="J76" s="208">
        <f t="shared" si="2"/>
        <v>0</v>
      </c>
      <c r="K76" s="208">
        <f t="shared" si="3"/>
        <v>0</v>
      </c>
    </row>
    <row r="77" spans="1:11" x14ac:dyDescent="0.25">
      <c r="A77" s="9"/>
      <c r="B77" s="9"/>
      <c r="C77" s="6">
        <v>58400</v>
      </c>
      <c r="D77" s="164" t="s">
        <v>190</v>
      </c>
      <c r="E77" s="163">
        <v>248.99</v>
      </c>
      <c r="F77" s="161"/>
      <c r="G77" s="161">
        <v>0</v>
      </c>
      <c r="H77" s="210">
        <v>0</v>
      </c>
      <c r="I77" s="210">
        <v>0</v>
      </c>
      <c r="J77" s="208">
        <f t="shared" si="2"/>
        <v>0</v>
      </c>
      <c r="K77" s="208">
        <v>0</v>
      </c>
    </row>
    <row r="78" spans="1:11" x14ac:dyDescent="0.25">
      <c r="A78" s="122"/>
      <c r="B78" s="122"/>
      <c r="C78" s="165">
        <v>62400</v>
      </c>
      <c r="D78" s="166" t="s">
        <v>45</v>
      </c>
      <c r="E78" s="167">
        <v>10527.18</v>
      </c>
      <c r="F78" s="168">
        <v>4547.1000000000004</v>
      </c>
      <c r="G78" s="168">
        <v>4047.1</v>
      </c>
      <c r="H78" s="167">
        <v>4047.1</v>
      </c>
      <c r="I78" s="167">
        <v>4047.1</v>
      </c>
      <c r="J78" s="208">
        <f t="shared" si="2"/>
        <v>38.444293723485302</v>
      </c>
      <c r="K78" s="208">
        <f t="shared" si="3"/>
        <v>89.003980559037615</v>
      </c>
    </row>
    <row r="79" spans="1:11" x14ac:dyDescent="0.25">
      <c r="A79" s="169"/>
      <c r="B79" s="169"/>
      <c r="C79" s="170">
        <v>53082</v>
      </c>
      <c r="D79" s="171" t="s">
        <v>196</v>
      </c>
      <c r="E79" s="172">
        <v>0</v>
      </c>
      <c r="F79" s="173">
        <v>0</v>
      </c>
      <c r="G79" s="173">
        <v>300</v>
      </c>
      <c r="H79" s="172">
        <v>300</v>
      </c>
      <c r="I79" s="172">
        <v>300</v>
      </c>
      <c r="J79" s="208">
        <v>0</v>
      </c>
      <c r="K79" s="208">
        <v>0</v>
      </c>
    </row>
    <row r="80" spans="1:11" x14ac:dyDescent="0.25">
      <c r="A80" s="169"/>
      <c r="B80" s="169"/>
      <c r="C80" s="174"/>
      <c r="D80" s="164"/>
      <c r="E80" s="172"/>
      <c r="F80" s="164"/>
      <c r="G80" s="173"/>
      <c r="H80" s="172"/>
      <c r="I80" s="172"/>
      <c r="J80" s="208"/>
      <c r="K80" s="208"/>
    </row>
    <row r="81" spans="1:11" ht="24.75" x14ac:dyDescent="0.25">
      <c r="A81" s="169"/>
      <c r="B81" s="175">
        <v>45</v>
      </c>
      <c r="C81" s="174"/>
      <c r="D81" s="176" t="s">
        <v>191</v>
      </c>
      <c r="E81" s="177">
        <f>SUM(E82:E83)</f>
        <v>229449.45</v>
      </c>
      <c r="F81" s="178">
        <f>SUM(F82)</f>
        <v>1481.65</v>
      </c>
      <c r="G81" s="235">
        <v>0</v>
      </c>
      <c r="H81" s="177">
        <v>0</v>
      </c>
      <c r="I81" s="177">
        <v>0</v>
      </c>
      <c r="J81" s="208">
        <f t="shared" si="2"/>
        <v>0</v>
      </c>
      <c r="K81" s="208">
        <f t="shared" si="3"/>
        <v>0</v>
      </c>
    </row>
    <row r="82" spans="1:11" x14ac:dyDescent="0.25">
      <c r="A82" s="169"/>
      <c r="B82" s="169"/>
      <c r="C82" s="174">
        <v>58400</v>
      </c>
      <c r="D82" s="164" t="s">
        <v>190</v>
      </c>
      <c r="E82" s="172">
        <v>0</v>
      </c>
      <c r="F82" s="164">
        <v>1481.65</v>
      </c>
      <c r="G82" s="173">
        <v>0</v>
      </c>
      <c r="H82" s="172">
        <v>0</v>
      </c>
      <c r="I82" s="172">
        <v>0</v>
      </c>
      <c r="J82" s="208">
        <v>0</v>
      </c>
      <c r="K82" s="208">
        <f t="shared" si="3"/>
        <v>0</v>
      </c>
    </row>
    <row r="83" spans="1:11" x14ac:dyDescent="0.25">
      <c r="A83" s="169"/>
      <c r="B83" s="169"/>
      <c r="C83" s="174">
        <v>62400</v>
      </c>
      <c r="D83" s="166" t="s">
        <v>45</v>
      </c>
      <c r="E83" s="172">
        <v>229449.45</v>
      </c>
      <c r="F83" s="164">
        <v>0</v>
      </c>
      <c r="G83" s="173">
        <v>0</v>
      </c>
      <c r="H83" s="172">
        <v>0</v>
      </c>
      <c r="I83" s="172">
        <v>0</v>
      </c>
      <c r="J83" s="208">
        <f t="shared" si="2"/>
        <v>0</v>
      </c>
      <c r="K83" s="208">
        <v>0</v>
      </c>
    </row>
    <row r="84" spans="1:11" x14ac:dyDescent="0.25">
      <c r="A84" s="169"/>
      <c r="B84" s="169"/>
      <c r="C84" s="174"/>
      <c r="D84" s="164"/>
      <c r="E84" s="172"/>
      <c r="F84" s="164"/>
      <c r="G84" s="173"/>
      <c r="H84" s="172"/>
      <c r="I84" s="172"/>
      <c r="J84" s="208"/>
      <c r="K84" s="208"/>
    </row>
    <row r="85" spans="1:11" x14ac:dyDescent="0.25">
      <c r="A85" s="202"/>
      <c r="B85" s="202"/>
      <c r="C85" s="202"/>
      <c r="D85" s="226" t="s">
        <v>54</v>
      </c>
      <c r="E85" s="227">
        <f>SUM(E39+E68)</f>
        <v>1180083.55</v>
      </c>
      <c r="F85" s="228">
        <f>SUM(F39+F68)</f>
        <v>965651.78</v>
      </c>
      <c r="G85" s="228">
        <f>SUM(G39+G68)</f>
        <v>969168.7</v>
      </c>
      <c r="H85" s="229">
        <f>SUM(H40+H44+H54+H58+H62+H69+H73+H81)</f>
        <v>965858.29999999993</v>
      </c>
      <c r="I85" s="229">
        <f>SUM(I40+I44+I54+I58+I62+I69+I73+I81)</f>
        <v>965858.29999999993</v>
      </c>
      <c r="J85" s="236">
        <f t="shared" si="2"/>
        <v>82.127125659873826</v>
      </c>
      <c r="K85" s="236">
        <f t="shared" si="3"/>
        <v>100.36420167940869</v>
      </c>
    </row>
    <row r="86" spans="1:11" x14ac:dyDescent="0.25">
      <c r="D86" s="179"/>
      <c r="E86" s="180"/>
      <c r="F86" s="179"/>
      <c r="G86" s="179"/>
      <c r="H86" s="179"/>
      <c r="I86" s="179"/>
    </row>
    <row r="88" spans="1:11" x14ac:dyDescent="0.25">
      <c r="A88" s="85" t="s">
        <v>207</v>
      </c>
      <c r="B88" s="85" t="s">
        <v>211</v>
      </c>
      <c r="F88" s="85" t="s">
        <v>109</v>
      </c>
    </row>
    <row r="89" spans="1:11" x14ac:dyDescent="0.25">
      <c r="A89" s="85" t="s">
        <v>208</v>
      </c>
      <c r="B89" s="85" t="s">
        <v>212</v>
      </c>
      <c r="F89" s="85" t="s">
        <v>204</v>
      </c>
    </row>
    <row r="91" spans="1:11" x14ac:dyDescent="0.25">
      <c r="A91" s="85" t="s">
        <v>210</v>
      </c>
    </row>
  </sheetData>
  <mergeCells count="5">
    <mergeCell ref="A7:I7"/>
    <mergeCell ref="A35:I35"/>
    <mergeCell ref="A1:I1"/>
    <mergeCell ref="A3:I3"/>
    <mergeCell ref="A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B39" sqref="B39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8" ht="42" customHeight="1" x14ac:dyDescent="0.25">
      <c r="A1" s="253" t="s">
        <v>110</v>
      </c>
      <c r="B1" s="253"/>
      <c r="C1" s="253"/>
      <c r="D1" s="253"/>
      <c r="E1" s="253"/>
      <c r="F1" s="253"/>
    </row>
    <row r="2" spans="1:8" ht="18" customHeight="1" x14ac:dyDescent="0.25">
      <c r="A2" s="1"/>
      <c r="B2" s="1"/>
      <c r="C2" s="1"/>
      <c r="D2" s="1"/>
      <c r="E2" s="1"/>
      <c r="F2" s="1"/>
    </row>
    <row r="3" spans="1:8" ht="15.75" x14ac:dyDescent="0.25">
      <c r="A3" s="253" t="s">
        <v>29</v>
      </c>
      <c r="B3" s="253"/>
      <c r="C3" s="253"/>
      <c r="D3" s="253"/>
      <c r="E3" s="254"/>
      <c r="F3" s="254"/>
    </row>
    <row r="4" spans="1:8" ht="18" x14ac:dyDescent="0.25">
      <c r="A4" s="1"/>
      <c r="B4" s="1"/>
      <c r="C4" s="1"/>
      <c r="D4" s="1"/>
      <c r="E4" s="2"/>
      <c r="F4" s="2"/>
    </row>
    <row r="5" spans="1:8" ht="18" customHeight="1" x14ac:dyDescent="0.25">
      <c r="A5" s="253" t="s">
        <v>14</v>
      </c>
      <c r="B5" s="255"/>
      <c r="C5" s="255"/>
      <c r="D5" s="255"/>
      <c r="E5" s="255"/>
      <c r="F5" s="255"/>
    </row>
    <row r="6" spans="1:8" ht="18" x14ac:dyDescent="0.25">
      <c r="A6" s="1"/>
      <c r="B6" s="1"/>
      <c r="C6" s="1"/>
      <c r="D6" s="1"/>
      <c r="E6" s="2"/>
      <c r="F6" s="2"/>
    </row>
    <row r="7" spans="1:8" ht="15.75" x14ac:dyDescent="0.25">
      <c r="A7" s="253" t="s">
        <v>25</v>
      </c>
      <c r="B7" s="256"/>
      <c r="C7" s="256"/>
      <c r="D7" s="256"/>
      <c r="E7" s="256"/>
      <c r="F7" s="256"/>
    </row>
    <row r="8" spans="1:8" ht="18" x14ac:dyDescent="0.25">
      <c r="A8" s="1"/>
      <c r="B8" s="1"/>
      <c r="C8" s="1"/>
      <c r="D8" s="1"/>
      <c r="E8" s="2"/>
      <c r="F8" s="2"/>
    </row>
    <row r="9" spans="1:8" ht="25.5" x14ac:dyDescent="0.25">
      <c r="A9" s="12" t="s">
        <v>26</v>
      </c>
      <c r="B9" s="11" t="s">
        <v>115</v>
      </c>
      <c r="C9" s="12" t="s">
        <v>116</v>
      </c>
      <c r="D9" s="12" t="s">
        <v>113</v>
      </c>
      <c r="E9" s="12" t="s">
        <v>12</v>
      </c>
      <c r="F9" s="12" t="s">
        <v>114</v>
      </c>
      <c r="G9" s="188" t="s">
        <v>205</v>
      </c>
      <c r="H9" s="189" t="s">
        <v>206</v>
      </c>
    </row>
    <row r="10" spans="1:8" x14ac:dyDescent="0.25">
      <c r="A10" s="12"/>
      <c r="B10" s="11">
        <v>1</v>
      </c>
      <c r="C10" s="12">
        <v>2</v>
      </c>
      <c r="D10" s="12">
        <v>3</v>
      </c>
      <c r="E10" s="12">
        <v>4</v>
      </c>
      <c r="F10" s="12">
        <v>5</v>
      </c>
      <c r="G10" s="188">
        <v>6</v>
      </c>
      <c r="H10" s="189">
        <v>7</v>
      </c>
    </row>
    <row r="11" spans="1:8" ht="15.75" customHeight="1" x14ac:dyDescent="0.25">
      <c r="A11" s="4" t="s">
        <v>27</v>
      </c>
      <c r="B11" s="141">
        <f t="shared" ref="B11:F12" si="0">SUM(B12)</f>
        <v>1180083.55</v>
      </c>
      <c r="C11" s="143">
        <f t="shared" si="0"/>
        <v>965651.78</v>
      </c>
      <c r="D11" s="143">
        <f t="shared" si="0"/>
        <v>969168.7</v>
      </c>
      <c r="E11" s="143">
        <f t="shared" si="0"/>
        <v>965858.3</v>
      </c>
      <c r="F11" s="143">
        <f t="shared" si="0"/>
        <v>965858.3</v>
      </c>
      <c r="G11" s="234">
        <f>SUM(D11/B11)*100</f>
        <v>82.127125659873826</v>
      </c>
      <c r="H11" s="234">
        <f>SUM(D11/C11)*100</f>
        <v>100.36420167940869</v>
      </c>
    </row>
    <row r="12" spans="1:8" ht="15.75" customHeight="1" x14ac:dyDescent="0.25">
      <c r="A12" s="4" t="s">
        <v>209</v>
      </c>
      <c r="B12" s="145">
        <f t="shared" si="0"/>
        <v>1180083.55</v>
      </c>
      <c r="C12" s="144">
        <f t="shared" si="0"/>
        <v>965651.78</v>
      </c>
      <c r="D12" s="144">
        <f t="shared" si="0"/>
        <v>969168.7</v>
      </c>
      <c r="E12" s="144">
        <v>965858.3</v>
      </c>
      <c r="F12" s="144">
        <f t="shared" si="0"/>
        <v>965858.3</v>
      </c>
      <c r="G12" s="234">
        <f t="shared" ref="G12:G13" si="1">SUM(D12/B12)*100</f>
        <v>82.127125659873826</v>
      </c>
      <c r="H12" s="234">
        <f t="shared" ref="H12:H13" si="2">SUM(D12/C12)*100</f>
        <v>100.36420167940869</v>
      </c>
    </row>
    <row r="13" spans="1:8" x14ac:dyDescent="0.25">
      <c r="A13" s="10" t="s">
        <v>50</v>
      </c>
      <c r="B13" s="145">
        <v>1180083.55</v>
      </c>
      <c r="C13" s="144">
        <v>965651.78</v>
      </c>
      <c r="D13" s="144">
        <v>969168.7</v>
      </c>
      <c r="E13" s="144">
        <f>SUM(E12)</f>
        <v>965858.3</v>
      </c>
      <c r="F13" s="144">
        <v>965858.3</v>
      </c>
      <c r="G13" s="234">
        <f t="shared" si="1"/>
        <v>82.127125659873826</v>
      </c>
      <c r="H13" s="234">
        <f t="shared" si="2"/>
        <v>100.36420167940869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0"/>
  <sheetViews>
    <sheetView workbookViewId="0">
      <selection activeCell="G19" sqref="G19"/>
    </sheetView>
  </sheetViews>
  <sheetFormatPr defaultRowHeight="15" x14ac:dyDescent="0.25"/>
  <cols>
    <col min="1" max="1" width="12.85546875" customWidth="1"/>
    <col min="2" max="2" width="43.42578125" customWidth="1"/>
    <col min="3" max="3" width="20.7109375" style="63" customWidth="1"/>
    <col min="4" max="4" width="30" style="63" customWidth="1"/>
    <col min="5" max="7" width="25.28515625" customWidth="1"/>
    <col min="8" max="8" width="21" customWidth="1"/>
  </cols>
  <sheetData>
    <row r="1" spans="1:8" ht="42" customHeight="1" x14ac:dyDescent="0.25">
      <c r="A1" s="253" t="s">
        <v>110</v>
      </c>
      <c r="B1" s="253"/>
      <c r="C1" s="253"/>
      <c r="D1" s="253"/>
      <c r="E1" s="253"/>
      <c r="F1" s="253"/>
      <c r="G1" s="253"/>
      <c r="H1" s="253"/>
    </row>
    <row r="2" spans="1:8" ht="18" x14ac:dyDescent="0.25">
      <c r="A2" s="76"/>
      <c r="B2" s="76"/>
      <c r="C2" s="78"/>
      <c r="D2" s="78"/>
      <c r="E2" s="76"/>
      <c r="F2" s="76"/>
      <c r="G2" s="76"/>
      <c r="H2" s="77"/>
    </row>
    <row r="3" spans="1:8" ht="18" customHeight="1" x14ac:dyDescent="0.25">
      <c r="A3" s="247" t="s">
        <v>28</v>
      </c>
      <c r="B3" s="248"/>
      <c r="C3" s="248"/>
      <c r="D3" s="248"/>
      <c r="E3" s="248"/>
      <c r="F3" s="248"/>
      <c r="G3" s="248"/>
      <c r="H3" s="248"/>
    </row>
    <row r="4" spans="1:8" ht="18" x14ac:dyDescent="0.25">
      <c r="A4" s="76"/>
      <c r="B4" s="76"/>
      <c r="C4" s="78"/>
      <c r="D4" s="78"/>
      <c r="E4" s="76"/>
      <c r="F4" s="76"/>
      <c r="G4" s="76"/>
      <c r="H4" s="77"/>
    </row>
    <row r="5" spans="1:8" ht="25.5" x14ac:dyDescent="0.25">
      <c r="A5" s="53" t="s">
        <v>30</v>
      </c>
      <c r="B5" s="53" t="s">
        <v>37</v>
      </c>
      <c r="C5" s="58" t="s">
        <v>115</v>
      </c>
      <c r="D5" s="58" t="s">
        <v>116</v>
      </c>
      <c r="E5" s="54" t="s">
        <v>113</v>
      </c>
      <c r="F5" s="55" t="s">
        <v>12</v>
      </c>
      <c r="G5" s="55" t="s">
        <v>114</v>
      </c>
      <c r="H5" s="23"/>
    </row>
    <row r="6" spans="1:8" x14ac:dyDescent="0.25">
      <c r="A6" s="24"/>
      <c r="B6" s="26"/>
      <c r="C6" s="181">
        <v>1</v>
      </c>
      <c r="D6" s="181">
        <v>2</v>
      </c>
      <c r="E6" s="181">
        <v>3</v>
      </c>
      <c r="F6" s="182">
        <v>4</v>
      </c>
      <c r="G6" s="182">
        <v>5</v>
      </c>
      <c r="H6" s="27"/>
    </row>
    <row r="7" spans="1:8" ht="26.25" x14ac:dyDescent="0.25">
      <c r="A7" s="64">
        <v>2201</v>
      </c>
      <c r="B7" s="65" t="s">
        <v>64</v>
      </c>
      <c r="C7" s="74">
        <f>SUM(C8+C25+C36+C48)</f>
        <v>913086.44</v>
      </c>
      <c r="D7" s="74">
        <f>SUM(D8+D25+D36+D48)</f>
        <v>913995.56</v>
      </c>
      <c r="E7" s="74">
        <f>SUM(E8+E25+E36+E48)</f>
        <v>921117.12</v>
      </c>
      <c r="F7" s="25">
        <v>1395779</v>
      </c>
      <c r="G7" s="25">
        <v>1395779</v>
      </c>
      <c r="H7" s="25"/>
    </row>
    <row r="8" spans="1:8" x14ac:dyDescent="0.25">
      <c r="A8" s="30" t="s">
        <v>55</v>
      </c>
      <c r="B8" s="31" t="s">
        <v>56</v>
      </c>
      <c r="C8" s="59">
        <f t="shared" ref="C8:E9" si="0">SUM(C9)</f>
        <v>750759.84</v>
      </c>
      <c r="D8" s="59">
        <f t="shared" si="0"/>
        <v>815360.66</v>
      </c>
      <c r="E8" s="59">
        <f t="shared" si="0"/>
        <v>831230</v>
      </c>
      <c r="F8" s="25">
        <v>1395779</v>
      </c>
      <c r="G8" s="25">
        <v>1395779</v>
      </c>
      <c r="H8" s="25"/>
    </row>
    <row r="9" spans="1:8" ht="26.25" x14ac:dyDescent="0.25">
      <c r="A9" s="32" t="s">
        <v>57</v>
      </c>
      <c r="B9" s="33" t="s">
        <v>58</v>
      </c>
      <c r="C9" s="59">
        <f t="shared" si="0"/>
        <v>750759.84</v>
      </c>
      <c r="D9" s="59">
        <f t="shared" si="0"/>
        <v>815360.66</v>
      </c>
      <c r="E9" s="59">
        <f t="shared" si="0"/>
        <v>831230</v>
      </c>
      <c r="F9" s="25">
        <v>1395779</v>
      </c>
      <c r="G9" s="25">
        <v>1395779</v>
      </c>
      <c r="H9" s="25"/>
    </row>
    <row r="10" spans="1:8" x14ac:dyDescent="0.25">
      <c r="A10" s="28">
        <v>3</v>
      </c>
      <c r="B10" s="29" t="s">
        <v>20</v>
      </c>
      <c r="C10" s="59">
        <f>SUM(C11+C15+C19+C21)</f>
        <v>750759.84</v>
      </c>
      <c r="D10" s="59">
        <f>SUM(D11+D15+D19+D21)</f>
        <v>815360.66</v>
      </c>
      <c r="E10" s="59">
        <f>SUM(E11+E15+E19)</f>
        <v>831230</v>
      </c>
      <c r="F10" s="25">
        <v>1395779</v>
      </c>
      <c r="G10" s="25">
        <v>1395779</v>
      </c>
      <c r="H10" s="25"/>
    </row>
    <row r="11" spans="1:8" x14ac:dyDescent="0.25">
      <c r="A11" s="28">
        <v>31</v>
      </c>
      <c r="B11" s="29" t="s">
        <v>23</v>
      </c>
      <c r="C11" s="59">
        <f>SUM(C12:C14)</f>
        <v>744247.45</v>
      </c>
      <c r="D11" s="59">
        <f>SUM(D12:D14)</f>
        <v>799372.38</v>
      </c>
      <c r="E11" s="59">
        <f>SUM(E12:E14)</f>
        <v>815550</v>
      </c>
      <c r="F11" s="25">
        <v>1395779</v>
      </c>
      <c r="G11" s="25">
        <v>1395779</v>
      </c>
      <c r="H11" s="25"/>
    </row>
    <row r="12" spans="1:8" x14ac:dyDescent="0.25">
      <c r="A12" s="34">
        <v>311</v>
      </c>
      <c r="B12" s="35" t="s">
        <v>59</v>
      </c>
      <c r="C12" s="57">
        <v>493588.94</v>
      </c>
      <c r="D12" s="57">
        <v>650000</v>
      </c>
      <c r="E12" s="57">
        <v>670000</v>
      </c>
      <c r="F12" s="27"/>
      <c r="G12" s="27"/>
      <c r="H12" s="27"/>
    </row>
    <row r="13" spans="1:8" x14ac:dyDescent="0.25">
      <c r="A13" s="34">
        <v>312</v>
      </c>
      <c r="B13" s="35" t="s">
        <v>60</v>
      </c>
      <c r="C13" s="57">
        <v>25396.12</v>
      </c>
      <c r="D13" s="57">
        <v>34372.379999999997</v>
      </c>
      <c r="E13" s="57">
        <v>35000</v>
      </c>
      <c r="F13" s="27"/>
      <c r="G13" s="27"/>
      <c r="H13" s="27"/>
    </row>
    <row r="14" spans="1:8" x14ac:dyDescent="0.25">
      <c r="A14" s="34">
        <v>313</v>
      </c>
      <c r="B14" s="35" t="s">
        <v>61</v>
      </c>
      <c r="C14" s="60">
        <v>225262.39</v>
      </c>
      <c r="D14" s="60">
        <v>115000</v>
      </c>
      <c r="E14" s="60">
        <v>110550</v>
      </c>
      <c r="F14" s="36"/>
      <c r="G14" s="36"/>
      <c r="H14" s="27"/>
    </row>
    <row r="15" spans="1:8" x14ac:dyDescent="0.25">
      <c r="A15" s="28">
        <v>32</v>
      </c>
      <c r="B15" s="29" t="s">
        <v>31</v>
      </c>
      <c r="C15" s="59">
        <f>SUM(C17:C18)</f>
        <v>4982.29</v>
      </c>
      <c r="D15" s="59">
        <f>SUM(D16:D18)</f>
        <v>15988.28</v>
      </c>
      <c r="E15" s="59">
        <f>SUM(E16:E18)</f>
        <v>15680</v>
      </c>
      <c r="F15" s="25">
        <v>10617</v>
      </c>
      <c r="G15" s="25">
        <v>10617</v>
      </c>
      <c r="H15" s="27"/>
    </row>
    <row r="16" spans="1:8" x14ac:dyDescent="0.25">
      <c r="A16" s="34">
        <v>321</v>
      </c>
      <c r="B16" s="35" t="s">
        <v>68</v>
      </c>
      <c r="C16" s="57">
        <v>0</v>
      </c>
      <c r="D16" s="57">
        <v>13272.28</v>
      </c>
      <c r="E16" s="57">
        <v>14000</v>
      </c>
      <c r="F16" s="25"/>
      <c r="G16" s="25"/>
      <c r="H16" s="27"/>
    </row>
    <row r="17" spans="1:8" x14ac:dyDescent="0.25">
      <c r="A17" s="34">
        <v>323</v>
      </c>
      <c r="B17" s="35" t="s">
        <v>62</v>
      </c>
      <c r="C17" s="60">
        <v>3467.59</v>
      </c>
      <c r="D17" s="60">
        <v>1036</v>
      </c>
      <c r="E17" s="57">
        <v>0</v>
      </c>
      <c r="F17" s="36"/>
      <c r="G17" s="36"/>
      <c r="H17" s="36"/>
    </row>
    <row r="18" spans="1:8" x14ac:dyDescent="0.25">
      <c r="A18" s="34">
        <v>329</v>
      </c>
      <c r="B18" s="35" t="s">
        <v>63</v>
      </c>
      <c r="C18" s="60">
        <v>1514.7</v>
      </c>
      <c r="D18" s="60">
        <v>1680</v>
      </c>
      <c r="E18" s="57">
        <v>1680</v>
      </c>
      <c r="F18" s="36"/>
      <c r="G18" s="36"/>
      <c r="H18" s="36"/>
    </row>
    <row r="19" spans="1:8" x14ac:dyDescent="0.25">
      <c r="A19" s="28">
        <v>34</v>
      </c>
      <c r="B19" s="29" t="s">
        <v>117</v>
      </c>
      <c r="C19" s="61">
        <f>SUM(C20)</f>
        <v>703.99</v>
      </c>
      <c r="D19" s="61">
        <v>0</v>
      </c>
      <c r="E19" s="59">
        <v>0</v>
      </c>
      <c r="F19" s="38">
        <v>0</v>
      </c>
      <c r="G19" s="38">
        <v>0</v>
      </c>
      <c r="H19" s="36"/>
    </row>
    <row r="20" spans="1:8" x14ac:dyDescent="0.25">
      <c r="A20" s="34">
        <v>343</v>
      </c>
      <c r="B20" s="35" t="s">
        <v>107</v>
      </c>
      <c r="C20" s="60">
        <v>703.99</v>
      </c>
      <c r="D20" s="60">
        <v>0</v>
      </c>
      <c r="E20" s="57">
        <v>0</v>
      </c>
      <c r="F20" s="36"/>
      <c r="G20" s="36"/>
      <c r="H20" s="36"/>
    </row>
    <row r="21" spans="1:8" x14ac:dyDescent="0.25">
      <c r="A21" s="24">
        <v>38</v>
      </c>
      <c r="B21" s="26" t="s">
        <v>118</v>
      </c>
      <c r="C21" s="59">
        <f>SUM(C22)</f>
        <v>826.11</v>
      </c>
      <c r="D21" s="59">
        <v>0</v>
      </c>
      <c r="E21" s="59">
        <v>0</v>
      </c>
      <c r="F21" s="27"/>
      <c r="G21" s="27"/>
      <c r="H21" s="27"/>
    </row>
    <row r="22" spans="1:8" x14ac:dyDescent="0.25">
      <c r="A22" s="39">
        <v>383</v>
      </c>
      <c r="B22" s="26" t="s">
        <v>119</v>
      </c>
      <c r="C22" s="57">
        <v>826.11</v>
      </c>
      <c r="D22" s="57">
        <v>0</v>
      </c>
      <c r="E22" s="57">
        <v>0</v>
      </c>
      <c r="F22" s="27"/>
      <c r="G22" s="27"/>
      <c r="H22" s="27"/>
    </row>
    <row r="23" spans="1:8" x14ac:dyDescent="0.25">
      <c r="A23" s="24"/>
      <c r="B23" s="26"/>
      <c r="C23" s="57"/>
      <c r="D23" s="57"/>
      <c r="E23" s="57"/>
      <c r="F23" s="27"/>
      <c r="G23" s="27"/>
      <c r="H23" s="27"/>
    </row>
    <row r="24" spans="1:8" x14ac:dyDescent="0.25">
      <c r="A24" s="24"/>
      <c r="B24" s="37"/>
      <c r="C24" s="59"/>
      <c r="D24" s="59"/>
      <c r="E24" s="59"/>
      <c r="F24" s="25"/>
      <c r="G24" s="25"/>
      <c r="H24" s="25"/>
    </row>
    <row r="25" spans="1:8" x14ac:dyDescent="0.25">
      <c r="A25" s="30" t="s">
        <v>65</v>
      </c>
      <c r="B25" s="29" t="s">
        <v>66</v>
      </c>
      <c r="C25" s="59">
        <f t="shared" ref="C25:E26" si="1">SUM(C26)</f>
        <v>21431.99</v>
      </c>
      <c r="D25" s="59">
        <f t="shared" si="1"/>
        <v>21034.2</v>
      </c>
      <c r="E25" s="59">
        <f t="shared" si="1"/>
        <v>21034.2</v>
      </c>
      <c r="F25" s="25">
        <v>21034.2</v>
      </c>
      <c r="G25" s="25">
        <v>21034.2</v>
      </c>
      <c r="H25" s="25"/>
    </row>
    <row r="26" spans="1:8" ht="26.25" x14ac:dyDescent="0.25">
      <c r="A26" s="30" t="s">
        <v>57</v>
      </c>
      <c r="B26" s="29" t="s">
        <v>67</v>
      </c>
      <c r="C26" s="59">
        <f t="shared" si="1"/>
        <v>21431.99</v>
      </c>
      <c r="D26" s="59">
        <f t="shared" si="1"/>
        <v>21034.2</v>
      </c>
      <c r="E26" s="59">
        <f t="shared" si="1"/>
        <v>21034.2</v>
      </c>
      <c r="F26" s="25">
        <v>21034.2</v>
      </c>
      <c r="G26" s="25">
        <v>21034.2</v>
      </c>
      <c r="H26" s="25"/>
    </row>
    <row r="27" spans="1:8" x14ac:dyDescent="0.25">
      <c r="A27" s="24">
        <v>3</v>
      </c>
      <c r="B27" s="37" t="s">
        <v>20</v>
      </c>
      <c r="C27" s="59">
        <f>SUM(C28+C33)</f>
        <v>21431.99</v>
      </c>
      <c r="D27" s="61">
        <f>SUM(D28+D33)</f>
        <v>21034.2</v>
      </c>
      <c r="E27" s="61">
        <f>SUM(E28+E33)</f>
        <v>21034.2</v>
      </c>
      <c r="F27" s="38">
        <v>21034.2</v>
      </c>
      <c r="G27" s="38">
        <v>21034.2</v>
      </c>
      <c r="H27" s="25"/>
    </row>
    <row r="28" spans="1:8" x14ac:dyDescent="0.25">
      <c r="A28" s="24">
        <v>32</v>
      </c>
      <c r="B28" s="37" t="s">
        <v>31</v>
      </c>
      <c r="C28" s="59">
        <f>SUM(C29:C32)</f>
        <v>20768.38</v>
      </c>
      <c r="D28" s="61">
        <f>SUM(D29:D32)</f>
        <v>20484.2</v>
      </c>
      <c r="E28" s="61">
        <f>SUM(E29:E32)</f>
        <v>20484</v>
      </c>
      <c r="F28" s="38">
        <v>20484</v>
      </c>
      <c r="G28" s="38">
        <v>20484</v>
      </c>
      <c r="H28" s="25"/>
    </row>
    <row r="29" spans="1:8" x14ac:dyDescent="0.25">
      <c r="A29" s="39">
        <v>321</v>
      </c>
      <c r="B29" s="26" t="s">
        <v>68</v>
      </c>
      <c r="C29" s="60">
        <v>1194.51</v>
      </c>
      <c r="D29" s="60">
        <v>2500</v>
      </c>
      <c r="E29" s="60">
        <v>2500</v>
      </c>
      <c r="F29" s="36"/>
      <c r="G29" s="36"/>
      <c r="H29" s="27"/>
    </row>
    <row r="30" spans="1:8" x14ac:dyDescent="0.25">
      <c r="A30" s="39">
        <v>322</v>
      </c>
      <c r="B30" s="26" t="s">
        <v>69</v>
      </c>
      <c r="C30" s="60">
        <v>5707.08</v>
      </c>
      <c r="D30" s="60">
        <v>7824.2</v>
      </c>
      <c r="E30" s="60">
        <v>7824</v>
      </c>
      <c r="F30" s="36"/>
      <c r="G30" s="36"/>
      <c r="H30" s="27"/>
    </row>
    <row r="31" spans="1:8" x14ac:dyDescent="0.25">
      <c r="A31" s="39">
        <v>323</v>
      </c>
      <c r="B31" s="26" t="s">
        <v>70</v>
      </c>
      <c r="C31" s="60">
        <v>12818.28</v>
      </c>
      <c r="D31" s="60">
        <v>9870</v>
      </c>
      <c r="E31" s="60">
        <v>9870</v>
      </c>
      <c r="F31" s="36"/>
      <c r="G31" s="36"/>
      <c r="H31" s="27"/>
    </row>
    <row r="32" spans="1:8" x14ac:dyDescent="0.25">
      <c r="A32" s="39">
        <v>329</v>
      </c>
      <c r="B32" s="26" t="s">
        <v>71</v>
      </c>
      <c r="C32" s="60">
        <v>1048.51</v>
      </c>
      <c r="D32" s="60">
        <v>290</v>
      </c>
      <c r="E32" s="60">
        <v>290</v>
      </c>
      <c r="F32" s="36"/>
      <c r="G32" s="36"/>
      <c r="H32" s="27"/>
    </row>
    <row r="33" spans="1:8" x14ac:dyDescent="0.25">
      <c r="A33" s="24">
        <v>34</v>
      </c>
      <c r="B33" s="37" t="s">
        <v>72</v>
      </c>
      <c r="C33" s="61">
        <f>SUM(C34)</f>
        <v>663.61</v>
      </c>
      <c r="D33" s="61">
        <f>SUM(D34)</f>
        <v>550</v>
      </c>
      <c r="E33" s="61">
        <f>SUM(E34)</f>
        <v>550.20000000000005</v>
      </c>
      <c r="F33" s="38">
        <v>550.20000000000005</v>
      </c>
      <c r="G33" s="38">
        <v>550.20000000000005</v>
      </c>
      <c r="H33" s="25"/>
    </row>
    <row r="34" spans="1:8" x14ac:dyDescent="0.25">
      <c r="A34" s="39">
        <v>343</v>
      </c>
      <c r="B34" s="26" t="s">
        <v>73</v>
      </c>
      <c r="C34" s="60">
        <v>663.61</v>
      </c>
      <c r="D34" s="60">
        <v>550</v>
      </c>
      <c r="E34" s="60">
        <v>550.20000000000005</v>
      </c>
      <c r="F34" s="36"/>
      <c r="G34" s="36"/>
      <c r="H34" s="27"/>
    </row>
    <row r="35" spans="1:8" x14ac:dyDescent="0.25">
      <c r="A35" s="39"/>
      <c r="B35" s="26"/>
      <c r="C35" s="57"/>
      <c r="D35" s="57"/>
      <c r="E35" s="57"/>
      <c r="F35" s="27"/>
      <c r="G35" s="27"/>
      <c r="H35" s="27"/>
    </row>
    <row r="36" spans="1:8" x14ac:dyDescent="0.25">
      <c r="A36" s="30" t="s">
        <v>74</v>
      </c>
      <c r="B36" s="29" t="s">
        <v>75</v>
      </c>
      <c r="C36" s="59">
        <f>SUM(C38+C44)</f>
        <v>117553.79000000001</v>
      </c>
      <c r="D36" s="59">
        <f>SUM(D38)</f>
        <v>60552.920000000006</v>
      </c>
      <c r="E36" s="59">
        <f>SUM(E38)</f>
        <v>60552.920000000006</v>
      </c>
      <c r="F36" s="25">
        <v>60552.92</v>
      </c>
      <c r="G36" s="25">
        <v>60552.92</v>
      </c>
      <c r="H36" s="25"/>
    </row>
    <row r="37" spans="1:8" ht="26.25" x14ac:dyDescent="0.25">
      <c r="A37" s="40" t="s">
        <v>57</v>
      </c>
      <c r="B37" s="33" t="s">
        <v>76</v>
      </c>
      <c r="C37" s="59">
        <f>SUM(C38)</f>
        <v>108570.11000000002</v>
      </c>
      <c r="D37" s="59">
        <f>SUM(D38)</f>
        <v>60552.920000000006</v>
      </c>
      <c r="E37" s="59">
        <f>SUM(E38)</f>
        <v>60552.920000000006</v>
      </c>
      <c r="F37" s="25">
        <v>60552.92</v>
      </c>
      <c r="G37" s="25">
        <v>60552.92</v>
      </c>
      <c r="H37" s="25"/>
    </row>
    <row r="38" spans="1:8" x14ac:dyDescent="0.25">
      <c r="A38" s="24">
        <v>3</v>
      </c>
      <c r="B38" s="37" t="s">
        <v>20</v>
      </c>
      <c r="C38" s="59">
        <f>SUM(C39)</f>
        <v>108570.11000000002</v>
      </c>
      <c r="D38" s="59">
        <f>SUM(D39)</f>
        <v>60552.920000000006</v>
      </c>
      <c r="E38" s="59">
        <f>SUM(E39+E44)</f>
        <v>60552.920000000006</v>
      </c>
      <c r="F38" s="25">
        <v>60552.92</v>
      </c>
      <c r="G38" s="25">
        <v>60552.92</v>
      </c>
      <c r="H38" s="25"/>
    </row>
    <row r="39" spans="1:8" x14ac:dyDescent="0.25">
      <c r="A39" s="24">
        <v>32</v>
      </c>
      <c r="B39" s="37" t="s">
        <v>31</v>
      </c>
      <c r="C39" s="59">
        <f>SUM(C40:C43)</f>
        <v>108570.11000000002</v>
      </c>
      <c r="D39" s="59">
        <f>SUM(D40:D43)</f>
        <v>60552.920000000006</v>
      </c>
      <c r="E39" s="59">
        <f>SUM(E40:E43)</f>
        <v>60552.920000000006</v>
      </c>
      <c r="F39" s="25">
        <v>60552.92</v>
      </c>
      <c r="G39" s="25">
        <v>60552.92</v>
      </c>
      <c r="H39" s="25"/>
    </row>
    <row r="40" spans="1:8" x14ac:dyDescent="0.25">
      <c r="A40" s="39">
        <v>321</v>
      </c>
      <c r="B40" s="26" t="s">
        <v>68</v>
      </c>
      <c r="C40" s="57">
        <v>41400.910000000003</v>
      </c>
      <c r="D40" s="57">
        <v>35218.79</v>
      </c>
      <c r="E40" s="57">
        <v>35218.79</v>
      </c>
      <c r="F40" s="27"/>
      <c r="G40" s="27"/>
      <c r="H40" s="27"/>
    </row>
    <row r="41" spans="1:8" x14ac:dyDescent="0.25">
      <c r="A41" s="39">
        <v>322</v>
      </c>
      <c r="B41" s="26" t="s">
        <v>69</v>
      </c>
      <c r="C41" s="57">
        <v>53367.48</v>
      </c>
      <c r="D41" s="57">
        <v>19821.669999999998</v>
      </c>
      <c r="E41" s="57">
        <v>19821.669999999998</v>
      </c>
      <c r="F41" s="27"/>
      <c r="G41" s="27"/>
      <c r="H41" s="27"/>
    </row>
    <row r="42" spans="1:8" x14ac:dyDescent="0.25">
      <c r="A42" s="39">
        <v>323</v>
      </c>
      <c r="B42" s="26" t="s">
        <v>77</v>
      </c>
      <c r="C42" s="57">
        <v>12438.99</v>
      </c>
      <c r="D42" s="57">
        <v>4029.09</v>
      </c>
      <c r="E42" s="57">
        <v>4029.09</v>
      </c>
      <c r="F42" s="27"/>
      <c r="G42" s="27"/>
      <c r="H42" s="27"/>
    </row>
    <row r="43" spans="1:8" x14ac:dyDescent="0.25">
      <c r="A43" s="39">
        <v>329</v>
      </c>
      <c r="B43" s="26" t="s">
        <v>78</v>
      </c>
      <c r="C43" s="57">
        <v>1362.73</v>
      </c>
      <c r="D43" s="57">
        <v>1483.37</v>
      </c>
      <c r="E43" s="57">
        <v>1483.37</v>
      </c>
      <c r="F43" s="27"/>
      <c r="G43" s="27"/>
      <c r="H43" s="27"/>
    </row>
    <row r="44" spans="1:8" x14ac:dyDescent="0.25">
      <c r="A44" s="28">
        <v>4</v>
      </c>
      <c r="B44" s="29" t="s">
        <v>120</v>
      </c>
      <c r="C44" s="59">
        <f>C45</f>
        <v>8983.68</v>
      </c>
      <c r="D44" s="59">
        <v>0</v>
      </c>
      <c r="E44" s="59">
        <v>0</v>
      </c>
      <c r="F44" s="25">
        <f t="shared" ref="F44:G45" si="2">E44</f>
        <v>0</v>
      </c>
      <c r="G44" s="25">
        <f t="shared" si="2"/>
        <v>0</v>
      </c>
      <c r="H44" s="27"/>
    </row>
    <row r="45" spans="1:8" x14ac:dyDescent="0.25">
      <c r="A45" s="28">
        <v>41</v>
      </c>
      <c r="B45" s="29" t="s">
        <v>121</v>
      </c>
      <c r="C45" s="59">
        <f>C46</f>
        <v>8983.68</v>
      </c>
      <c r="D45" s="59">
        <v>0</v>
      </c>
      <c r="E45" s="59">
        <v>0</v>
      </c>
      <c r="F45" s="25">
        <f t="shared" si="2"/>
        <v>0</v>
      </c>
      <c r="G45" s="25">
        <f t="shared" si="2"/>
        <v>0</v>
      </c>
      <c r="H45" s="27"/>
    </row>
    <row r="46" spans="1:8" x14ac:dyDescent="0.25">
      <c r="A46" s="39">
        <v>412</v>
      </c>
      <c r="B46" s="26" t="s">
        <v>108</v>
      </c>
      <c r="C46" s="60">
        <v>8983.68</v>
      </c>
      <c r="D46" s="57">
        <v>0</v>
      </c>
      <c r="E46" s="57">
        <v>0</v>
      </c>
      <c r="F46" s="27"/>
      <c r="G46" s="27"/>
      <c r="H46" s="27"/>
    </row>
    <row r="47" spans="1:8" x14ac:dyDescent="0.25">
      <c r="A47" s="24"/>
      <c r="B47" s="26"/>
      <c r="C47" s="57"/>
      <c r="D47" s="57"/>
      <c r="E47" s="57"/>
      <c r="F47" s="27"/>
      <c r="G47" s="27"/>
      <c r="H47" s="27"/>
    </row>
    <row r="48" spans="1:8" x14ac:dyDescent="0.25">
      <c r="A48" s="30" t="s">
        <v>79</v>
      </c>
      <c r="B48" s="29" t="s">
        <v>80</v>
      </c>
      <c r="C48" s="59">
        <f>SUM(C49+C60+C70)</f>
        <v>23340.82</v>
      </c>
      <c r="D48" s="59">
        <f>SUM(D49+D60+D70)</f>
        <v>17047.78</v>
      </c>
      <c r="E48" s="59">
        <f>SUM(E49+E60+E70)</f>
        <v>8300</v>
      </c>
      <c r="F48" s="25">
        <v>8300</v>
      </c>
      <c r="G48" s="25">
        <v>8300</v>
      </c>
      <c r="H48" s="25"/>
    </row>
    <row r="49" spans="1:8" x14ac:dyDescent="0.25">
      <c r="A49" s="41" t="s">
        <v>81</v>
      </c>
      <c r="B49" s="29" t="s">
        <v>82</v>
      </c>
      <c r="C49" s="59">
        <f t="shared" ref="C49:E50" si="3">SUM(C50)</f>
        <v>22181.53</v>
      </c>
      <c r="D49" s="59">
        <f t="shared" si="3"/>
        <v>8465</v>
      </c>
      <c r="E49" s="59">
        <f t="shared" si="3"/>
        <v>5300</v>
      </c>
      <c r="F49" s="25">
        <v>5300</v>
      </c>
      <c r="G49" s="25">
        <v>5300</v>
      </c>
      <c r="H49" s="43"/>
    </row>
    <row r="50" spans="1:8" x14ac:dyDescent="0.25">
      <c r="A50" s="24">
        <v>3</v>
      </c>
      <c r="B50" s="37" t="s">
        <v>20</v>
      </c>
      <c r="C50" s="59">
        <f t="shared" si="3"/>
        <v>22181.53</v>
      </c>
      <c r="D50" s="59">
        <f t="shared" si="3"/>
        <v>8465</v>
      </c>
      <c r="E50" s="59">
        <f t="shared" si="3"/>
        <v>5300</v>
      </c>
      <c r="F50" s="25">
        <v>5300</v>
      </c>
      <c r="G50" s="25">
        <v>5300</v>
      </c>
      <c r="H50" s="43"/>
    </row>
    <row r="51" spans="1:8" x14ac:dyDescent="0.25">
      <c r="A51" s="24">
        <v>32</v>
      </c>
      <c r="B51" s="37" t="s">
        <v>83</v>
      </c>
      <c r="C51" s="59">
        <f>SUM(C52:C57)</f>
        <v>22181.53</v>
      </c>
      <c r="D51" s="59">
        <f>SUM(D52:D57)</f>
        <v>8465</v>
      </c>
      <c r="E51" s="59">
        <f>SUM(E52:E57)</f>
        <v>5300</v>
      </c>
      <c r="F51" s="25">
        <v>5300</v>
      </c>
      <c r="G51" s="25">
        <v>5300</v>
      </c>
      <c r="H51" s="43"/>
    </row>
    <row r="52" spans="1:8" x14ac:dyDescent="0.25">
      <c r="A52" s="39">
        <v>321</v>
      </c>
      <c r="B52" s="26" t="s">
        <v>83</v>
      </c>
      <c r="C52" s="57">
        <v>1054.1600000000001</v>
      </c>
      <c r="D52" s="57">
        <v>150</v>
      </c>
      <c r="E52" s="57">
        <v>300</v>
      </c>
      <c r="F52" s="27"/>
      <c r="G52" s="27"/>
      <c r="H52" s="43"/>
    </row>
    <row r="53" spans="1:8" x14ac:dyDescent="0.25">
      <c r="A53" s="39">
        <v>322</v>
      </c>
      <c r="B53" s="26" t="s">
        <v>69</v>
      </c>
      <c r="C53" s="57">
        <v>6046.09</v>
      </c>
      <c r="D53" s="57">
        <v>3000</v>
      </c>
      <c r="E53" s="57">
        <v>2500</v>
      </c>
      <c r="F53" s="27"/>
      <c r="G53" s="27"/>
      <c r="H53" s="43"/>
    </row>
    <row r="54" spans="1:8" x14ac:dyDescent="0.25">
      <c r="A54" s="39">
        <v>323</v>
      </c>
      <c r="B54" s="26" t="s">
        <v>70</v>
      </c>
      <c r="C54" s="57">
        <v>13472.45</v>
      </c>
      <c r="D54" s="57">
        <v>3815</v>
      </c>
      <c r="E54" s="57">
        <v>2500</v>
      </c>
      <c r="F54" s="27"/>
      <c r="G54" s="27"/>
      <c r="H54" s="43"/>
    </row>
    <row r="55" spans="1:8" x14ac:dyDescent="0.25">
      <c r="A55" s="39">
        <v>324</v>
      </c>
      <c r="B55" s="26" t="s">
        <v>122</v>
      </c>
      <c r="C55" s="57">
        <v>0</v>
      </c>
      <c r="D55" s="57">
        <v>0</v>
      </c>
      <c r="E55" s="57">
        <v>0</v>
      </c>
      <c r="F55" s="27"/>
      <c r="G55" s="27"/>
      <c r="H55" s="43"/>
    </row>
    <row r="56" spans="1:8" x14ac:dyDescent="0.25">
      <c r="A56" s="39">
        <v>329</v>
      </c>
      <c r="B56" s="26" t="s">
        <v>123</v>
      </c>
      <c r="C56" s="57">
        <v>1510.87</v>
      </c>
      <c r="D56" s="57">
        <v>1500</v>
      </c>
      <c r="E56" s="57">
        <v>0</v>
      </c>
      <c r="F56" s="27"/>
      <c r="G56" s="27"/>
      <c r="H56" s="43"/>
    </row>
    <row r="57" spans="1:8" x14ac:dyDescent="0.25">
      <c r="A57" s="39">
        <v>343</v>
      </c>
      <c r="B57" s="26" t="s">
        <v>124</v>
      </c>
      <c r="C57" s="57">
        <v>97.96</v>
      </c>
      <c r="D57" s="57">
        <v>0</v>
      </c>
      <c r="E57" s="57">
        <v>0</v>
      </c>
      <c r="F57" s="27"/>
      <c r="G57" s="27"/>
      <c r="H57" s="43"/>
    </row>
    <row r="58" spans="1:8" x14ac:dyDescent="0.25">
      <c r="A58" s="39"/>
      <c r="B58" s="26"/>
      <c r="C58" s="57"/>
      <c r="D58" s="57"/>
      <c r="E58" s="57"/>
      <c r="F58" s="25"/>
      <c r="G58" s="25"/>
      <c r="H58" s="43"/>
    </row>
    <row r="59" spans="1:8" x14ac:dyDescent="0.25">
      <c r="A59" s="39"/>
      <c r="B59" s="26"/>
      <c r="C59" s="57"/>
      <c r="D59" s="57"/>
      <c r="E59" s="57"/>
      <c r="F59" s="25"/>
      <c r="G59" s="25"/>
      <c r="H59" s="43"/>
    </row>
    <row r="60" spans="1:8" ht="26.25" x14ac:dyDescent="0.25">
      <c r="A60" s="30" t="s">
        <v>81</v>
      </c>
      <c r="B60" s="44" t="s">
        <v>128</v>
      </c>
      <c r="C60" s="59">
        <f>SUM(C61)</f>
        <v>910.3</v>
      </c>
      <c r="D60" s="59">
        <f>SUM(D61)</f>
        <v>1082.78</v>
      </c>
      <c r="E60" s="59">
        <v>0</v>
      </c>
      <c r="F60" s="25">
        <v>0</v>
      </c>
      <c r="G60" s="25">
        <v>0</v>
      </c>
      <c r="H60" s="43"/>
    </row>
    <row r="61" spans="1:8" x14ac:dyDescent="0.25">
      <c r="A61" s="24">
        <v>3</v>
      </c>
      <c r="B61" s="37" t="s">
        <v>20</v>
      </c>
      <c r="C61" s="61">
        <f>SUM(C62)</f>
        <v>910.3</v>
      </c>
      <c r="D61" s="61">
        <f>SUM(D62+D66)</f>
        <v>1082.78</v>
      </c>
      <c r="E61" s="61">
        <v>0</v>
      </c>
      <c r="F61" s="25"/>
      <c r="G61" s="42"/>
      <c r="H61" s="25"/>
    </row>
    <row r="62" spans="1:8" x14ac:dyDescent="0.25">
      <c r="A62" s="24">
        <v>31</v>
      </c>
      <c r="B62" s="37" t="s">
        <v>23</v>
      </c>
      <c r="C62" s="61">
        <f>SUM(C63:C65)</f>
        <v>910.3</v>
      </c>
      <c r="D62" s="61">
        <v>0</v>
      </c>
      <c r="E62" s="61">
        <v>0</v>
      </c>
      <c r="F62" s="25"/>
      <c r="G62" s="42"/>
      <c r="H62" s="25"/>
    </row>
    <row r="63" spans="1:8" x14ac:dyDescent="0.25">
      <c r="A63" s="39">
        <v>311</v>
      </c>
      <c r="B63" s="26" t="s">
        <v>84</v>
      </c>
      <c r="C63" s="60">
        <v>54.68</v>
      </c>
      <c r="D63" s="60">
        <v>0</v>
      </c>
      <c r="E63" s="60">
        <v>0</v>
      </c>
      <c r="F63" s="25"/>
      <c r="G63" s="42"/>
      <c r="H63" s="27"/>
    </row>
    <row r="64" spans="1:8" x14ac:dyDescent="0.25">
      <c r="A64" s="39">
        <v>312</v>
      </c>
      <c r="B64" s="26" t="s">
        <v>60</v>
      </c>
      <c r="C64" s="60">
        <v>570.41999999999996</v>
      </c>
      <c r="D64" s="60">
        <v>0</v>
      </c>
      <c r="E64" s="60">
        <v>0</v>
      </c>
      <c r="F64" s="25"/>
      <c r="G64" s="42"/>
      <c r="H64" s="27"/>
    </row>
    <row r="65" spans="1:8" x14ac:dyDescent="0.25">
      <c r="A65" s="39">
        <v>313</v>
      </c>
      <c r="B65" s="26" t="s">
        <v>85</v>
      </c>
      <c r="C65" s="60">
        <v>285.2</v>
      </c>
      <c r="D65" s="60">
        <v>0</v>
      </c>
      <c r="E65" s="60">
        <v>0</v>
      </c>
      <c r="F65" s="25"/>
      <c r="G65" s="42"/>
      <c r="H65" s="27"/>
    </row>
    <row r="66" spans="1:8" x14ac:dyDescent="0.25">
      <c r="A66" s="24">
        <v>32</v>
      </c>
      <c r="B66" s="37" t="s">
        <v>31</v>
      </c>
      <c r="C66" s="61">
        <v>0</v>
      </c>
      <c r="D66" s="61">
        <f>SUM(D67)</f>
        <v>1082.78</v>
      </c>
      <c r="E66" s="60">
        <v>0</v>
      </c>
      <c r="F66" s="25">
        <v>0</v>
      </c>
      <c r="G66" s="118">
        <v>0</v>
      </c>
      <c r="H66" s="27"/>
    </row>
    <row r="67" spans="1:8" x14ac:dyDescent="0.25">
      <c r="A67" s="39">
        <v>323</v>
      </c>
      <c r="B67" s="26" t="s">
        <v>70</v>
      </c>
      <c r="C67" s="60">
        <v>0</v>
      </c>
      <c r="D67" s="60">
        <v>1082.78</v>
      </c>
      <c r="E67" s="60">
        <v>0</v>
      </c>
      <c r="F67" s="25"/>
      <c r="G67" s="42"/>
      <c r="H67" s="27"/>
    </row>
    <row r="68" spans="1:8" x14ac:dyDescent="0.25">
      <c r="A68" s="39"/>
      <c r="B68" s="26"/>
      <c r="C68" s="60"/>
      <c r="D68" s="60"/>
      <c r="E68" s="60"/>
      <c r="F68" s="25"/>
      <c r="G68" s="42"/>
      <c r="H68" s="27"/>
    </row>
    <row r="69" spans="1:8" x14ac:dyDescent="0.25">
      <c r="A69" s="39"/>
      <c r="B69" s="26"/>
      <c r="C69" s="60"/>
      <c r="D69" s="60"/>
      <c r="E69" s="60"/>
      <c r="F69" s="25"/>
      <c r="G69" s="118"/>
      <c r="H69" s="27"/>
    </row>
    <row r="70" spans="1:8" x14ac:dyDescent="0.25">
      <c r="A70" s="30" t="s">
        <v>81</v>
      </c>
      <c r="B70" s="44" t="s">
        <v>129</v>
      </c>
      <c r="C70" s="61">
        <f>SUM(C71+C76)</f>
        <v>248.99</v>
      </c>
      <c r="D70" s="61">
        <f>SUM(D71)</f>
        <v>7500</v>
      </c>
      <c r="E70" s="61">
        <f>SUM(E71)</f>
        <v>3000</v>
      </c>
      <c r="F70" s="25">
        <v>3000</v>
      </c>
      <c r="G70" s="118">
        <v>3000</v>
      </c>
      <c r="H70" s="27"/>
    </row>
    <row r="71" spans="1:8" x14ac:dyDescent="0.25">
      <c r="A71" s="24">
        <v>3</v>
      </c>
      <c r="B71" s="37" t="s">
        <v>130</v>
      </c>
      <c r="C71" s="61">
        <f>SUM(C72)</f>
        <v>0</v>
      </c>
      <c r="D71" s="61">
        <f>SUM(D72)</f>
        <v>7500</v>
      </c>
      <c r="E71" s="61">
        <f>SUM(E72)</f>
        <v>3000</v>
      </c>
      <c r="F71" s="25">
        <v>3000</v>
      </c>
      <c r="G71" s="118">
        <v>3000</v>
      </c>
      <c r="H71" s="27"/>
    </row>
    <row r="72" spans="1:8" x14ac:dyDescent="0.25">
      <c r="A72" s="24">
        <v>32</v>
      </c>
      <c r="B72" s="37" t="s">
        <v>31</v>
      </c>
      <c r="C72" s="61">
        <f>SUM(C73:C75)</f>
        <v>0</v>
      </c>
      <c r="D72" s="61">
        <f>SUM(D73:D75)</f>
        <v>7500</v>
      </c>
      <c r="E72" s="61">
        <f>SUM(E73:E75)</f>
        <v>3000</v>
      </c>
      <c r="F72" s="25">
        <v>3000</v>
      </c>
      <c r="G72" s="118">
        <v>3000</v>
      </c>
      <c r="H72" s="27"/>
    </row>
    <row r="73" spans="1:8" x14ac:dyDescent="0.25">
      <c r="A73" s="39">
        <v>321</v>
      </c>
      <c r="B73" s="26" t="s">
        <v>131</v>
      </c>
      <c r="C73" s="60">
        <v>0</v>
      </c>
      <c r="D73" s="60">
        <v>4500</v>
      </c>
      <c r="E73" s="60">
        <v>1500</v>
      </c>
      <c r="F73" s="25"/>
      <c r="G73" s="118"/>
      <c r="H73" s="27"/>
    </row>
    <row r="74" spans="1:8" x14ac:dyDescent="0.25">
      <c r="A74" s="39">
        <v>323</v>
      </c>
      <c r="B74" s="26" t="s">
        <v>70</v>
      </c>
      <c r="C74" s="60">
        <v>0</v>
      </c>
      <c r="D74" s="60">
        <v>3000</v>
      </c>
      <c r="E74" s="60">
        <v>1500</v>
      </c>
      <c r="F74" s="25"/>
      <c r="G74" s="118"/>
      <c r="H74" s="27"/>
    </row>
    <row r="75" spans="1:8" x14ac:dyDescent="0.25">
      <c r="A75" s="39">
        <v>324</v>
      </c>
      <c r="B75" s="26" t="s">
        <v>132</v>
      </c>
      <c r="C75" s="60">
        <v>0</v>
      </c>
      <c r="D75" s="60">
        <v>0</v>
      </c>
      <c r="E75" s="60">
        <v>0</v>
      </c>
      <c r="F75" s="25"/>
      <c r="G75" s="118"/>
      <c r="H75" s="27"/>
    </row>
    <row r="76" spans="1:8" x14ac:dyDescent="0.25">
      <c r="A76" s="24">
        <v>4</v>
      </c>
      <c r="B76" s="37" t="s">
        <v>120</v>
      </c>
      <c r="C76" s="61">
        <f>SUM(C77)</f>
        <v>248.99</v>
      </c>
      <c r="D76" s="61">
        <v>0</v>
      </c>
      <c r="E76" s="60">
        <v>0</v>
      </c>
      <c r="F76" s="25">
        <v>0</v>
      </c>
      <c r="G76" s="118">
        <v>0</v>
      </c>
      <c r="H76" s="27"/>
    </row>
    <row r="77" spans="1:8" x14ac:dyDescent="0.25">
      <c r="A77" s="24">
        <v>42</v>
      </c>
      <c r="B77" s="37" t="s">
        <v>133</v>
      </c>
      <c r="C77" s="61">
        <f>SUM(C78)</f>
        <v>248.99</v>
      </c>
      <c r="D77" s="61">
        <v>0</v>
      </c>
      <c r="E77" s="60">
        <v>0</v>
      </c>
      <c r="F77" s="25">
        <v>0</v>
      </c>
      <c r="G77" s="118">
        <v>0</v>
      </c>
      <c r="H77" s="27"/>
    </row>
    <row r="78" spans="1:8" x14ac:dyDescent="0.25">
      <c r="A78" s="39">
        <v>422</v>
      </c>
      <c r="B78" s="26" t="s">
        <v>134</v>
      </c>
      <c r="C78" s="60">
        <v>248.99</v>
      </c>
      <c r="D78" s="60">
        <v>0</v>
      </c>
      <c r="E78" s="60">
        <v>0</v>
      </c>
      <c r="F78" s="25"/>
      <c r="G78" s="42"/>
      <c r="H78" s="27"/>
    </row>
    <row r="79" spans="1:8" x14ac:dyDescent="0.25">
      <c r="A79" s="39"/>
      <c r="B79" s="26"/>
      <c r="C79" s="60"/>
      <c r="D79" s="60"/>
      <c r="E79" s="60"/>
      <c r="F79" s="25"/>
      <c r="G79" s="42"/>
      <c r="H79" s="27"/>
    </row>
    <row r="80" spans="1:8" ht="26.25" x14ac:dyDescent="0.25">
      <c r="A80" s="66">
        <v>2301</v>
      </c>
      <c r="B80" s="67" t="s">
        <v>135</v>
      </c>
      <c r="C80" s="74">
        <v>4260.3100000000004</v>
      </c>
      <c r="D80" s="74">
        <f>SUM(D81+D88+D107+D115+D124+D133+D146+D158+D167)</f>
        <v>39863.93</v>
      </c>
      <c r="E80" s="74">
        <f>SUM(E81+E88+E107+E115+E124+E133+E146+E158+E167)</f>
        <v>43164.479999999996</v>
      </c>
      <c r="F80" s="119">
        <v>43164.480000000003</v>
      </c>
      <c r="G80" s="65">
        <v>43164.480000000003</v>
      </c>
      <c r="H80" s="27"/>
    </row>
    <row r="81" spans="1:8" x14ac:dyDescent="0.25">
      <c r="A81" s="24" t="s">
        <v>86</v>
      </c>
      <c r="B81" s="37" t="s">
        <v>87</v>
      </c>
      <c r="C81" s="61">
        <v>0</v>
      </c>
      <c r="D81" s="61">
        <f>SUM(D82)</f>
        <v>12798.88</v>
      </c>
      <c r="E81" s="61">
        <f>SUM(E83)</f>
        <v>12798.88</v>
      </c>
      <c r="F81" s="38">
        <v>12798.88</v>
      </c>
      <c r="G81" s="38">
        <v>12798.88</v>
      </c>
      <c r="H81" s="25"/>
    </row>
    <row r="82" spans="1:8" x14ac:dyDescent="0.25">
      <c r="A82" s="24" t="s">
        <v>81</v>
      </c>
      <c r="B82" s="37" t="s">
        <v>88</v>
      </c>
      <c r="C82" s="61">
        <v>0</v>
      </c>
      <c r="D82" s="61">
        <f>SUM(D83)</f>
        <v>12798.88</v>
      </c>
      <c r="E82" s="61">
        <f>SUM(E83)</f>
        <v>12798.88</v>
      </c>
      <c r="F82" s="38">
        <v>12798.88</v>
      </c>
      <c r="G82" s="38">
        <v>12798.88</v>
      </c>
      <c r="H82" s="27"/>
    </row>
    <row r="83" spans="1:8" x14ac:dyDescent="0.25">
      <c r="A83" s="24">
        <v>3</v>
      </c>
      <c r="B83" s="37" t="s">
        <v>20</v>
      </c>
      <c r="C83" s="61">
        <v>0</v>
      </c>
      <c r="D83" s="61">
        <f>SUM(D84)</f>
        <v>12798.88</v>
      </c>
      <c r="E83" s="61">
        <f>SUM(E84)</f>
        <v>12798.88</v>
      </c>
      <c r="F83" s="38">
        <v>12798.88</v>
      </c>
      <c r="G83" s="38">
        <v>12798.88</v>
      </c>
      <c r="H83" s="27"/>
    </row>
    <row r="84" spans="1:8" x14ac:dyDescent="0.25">
      <c r="A84" s="24">
        <v>32</v>
      </c>
      <c r="B84" s="37" t="s">
        <v>31</v>
      </c>
      <c r="C84" s="61">
        <v>0</v>
      </c>
      <c r="D84" s="61">
        <f>SUM(D85:D86)</f>
        <v>12798.88</v>
      </c>
      <c r="E84" s="61">
        <f>SUM(E85)</f>
        <v>12798.88</v>
      </c>
      <c r="F84" s="38">
        <v>12798.88</v>
      </c>
      <c r="G84" s="38">
        <v>12798.88</v>
      </c>
      <c r="H84" s="27"/>
    </row>
    <row r="85" spans="1:8" x14ac:dyDescent="0.25">
      <c r="A85" s="39">
        <v>321</v>
      </c>
      <c r="B85" s="26" t="s">
        <v>68</v>
      </c>
      <c r="C85" s="60">
        <v>0</v>
      </c>
      <c r="D85" s="60">
        <v>12798.88</v>
      </c>
      <c r="E85" s="60">
        <v>12798.88</v>
      </c>
      <c r="F85" s="36"/>
      <c r="G85" s="38"/>
      <c r="H85" s="27"/>
    </row>
    <row r="86" spans="1:8" x14ac:dyDescent="0.25">
      <c r="A86" s="39">
        <v>322</v>
      </c>
      <c r="B86" s="26" t="s">
        <v>89</v>
      </c>
      <c r="C86" s="60">
        <v>0</v>
      </c>
      <c r="D86" s="60">
        <v>0</v>
      </c>
      <c r="E86" s="60">
        <v>0</v>
      </c>
      <c r="F86" s="36"/>
      <c r="G86" s="36"/>
      <c r="H86" s="27"/>
    </row>
    <row r="87" spans="1:8" x14ac:dyDescent="0.25">
      <c r="A87" s="24"/>
      <c r="B87" s="37"/>
      <c r="C87" s="59"/>
      <c r="D87" s="59"/>
      <c r="E87" s="59"/>
      <c r="F87" s="25"/>
      <c r="G87" s="25"/>
      <c r="H87" s="25"/>
    </row>
    <row r="88" spans="1:8" x14ac:dyDescent="0.25">
      <c r="A88" s="24" t="s">
        <v>90</v>
      </c>
      <c r="B88" s="37" t="s">
        <v>91</v>
      </c>
      <c r="C88" s="59">
        <f>SUM(C89+C96)</f>
        <v>786.75</v>
      </c>
      <c r="D88" s="59">
        <f>SUM(D89+D96)</f>
        <v>1710</v>
      </c>
      <c r="E88" s="59">
        <f>SUM(E89+E96)</f>
        <v>1000</v>
      </c>
      <c r="F88" s="25">
        <v>1000</v>
      </c>
      <c r="G88" s="25">
        <v>1000</v>
      </c>
      <c r="H88" s="25"/>
    </row>
    <row r="89" spans="1:8" x14ac:dyDescent="0.25">
      <c r="A89" s="24">
        <v>11001</v>
      </c>
      <c r="B89" s="37" t="s">
        <v>53</v>
      </c>
      <c r="C89" s="59">
        <f>SUM(C90)</f>
        <v>371.62</v>
      </c>
      <c r="D89" s="59">
        <f>SUM(D90)</f>
        <v>260</v>
      </c>
      <c r="E89" s="59">
        <v>0</v>
      </c>
      <c r="F89" s="25">
        <v>0</v>
      </c>
      <c r="G89" s="25">
        <v>0</v>
      </c>
      <c r="H89" s="25"/>
    </row>
    <row r="90" spans="1:8" x14ac:dyDescent="0.25">
      <c r="A90" s="24">
        <v>3</v>
      </c>
      <c r="B90" s="37" t="s">
        <v>20</v>
      </c>
      <c r="C90" s="59">
        <f>SUM(C91)</f>
        <v>371.62</v>
      </c>
      <c r="D90" s="57">
        <f>SUM(D91)</f>
        <v>260</v>
      </c>
      <c r="E90" s="57">
        <v>0</v>
      </c>
      <c r="F90" s="25">
        <v>0</v>
      </c>
      <c r="G90" s="25">
        <v>0</v>
      </c>
      <c r="H90" s="25"/>
    </row>
    <row r="91" spans="1:8" x14ac:dyDescent="0.25">
      <c r="A91" s="24">
        <v>32</v>
      </c>
      <c r="B91" s="37" t="s">
        <v>31</v>
      </c>
      <c r="C91" s="59">
        <f>SUM(C92:C93)</f>
        <v>371.62</v>
      </c>
      <c r="D91" s="57">
        <f>SUM(D92:D93)</f>
        <v>260</v>
      </c>
      <c r="E91" s="57">
        <v>0</v>
      </c>
      <c r="F91" s="25">
        <v>0</v>
      </c>
      <c r="G91" s="25">
        <v>0</v>
      </c>
      <c r="H91" s="25"/>
    </row>
    <row r="92" spans="1:8" x14ac:dyDescent="0.25">
      <c r="A92" s="39">
        <v>321</v>
      </c>
      <c r="B92" s="26" t="s">
        <v>136</v>
      </c>
      <c r="C92" s="57">
        <v>0</v>
      </c>
      <c r="D92" s="57">
        <v>0</v>
      </c>
      <c r="E92" s="57">
        <v>0</v>
      </c>
      <c r="F92" s="25"/>
      <c r="G92" s="25"/>
      <c r="H92" s="25"/>
    </row>
    <row r="93" spans="1:8" x14ac:dyDescent="0.25">
      <c r="A93" s="39">
        <v>323</v>
      </c>
      <c r="B93" s="26" t="s">
        <v>70</v>
      </c>
      <c r="C93" s="57">
        <v>371.62</v>
      </c>
      <c r="D93" s="57">
        <v>260</v>
      </c>
      <c r="E93" s="57">
        <v>0</v>
      </c>
      <c r="F93" s="25"/>
      <c r="G93" s="25"/>
      <c r="H93" s="25"/>
    </row>
    <row r="94" spans="1:8" x14ac:dyDescent="0.25">
      <c r="A94" s="24"/>
      <c r="B94" s="26"/>
      <c r="C94" s="57"/>
      <c r="D94" s="57"/>
      <c r="E94" s="57"/>
      <c r="F94" s="25"/>
      <c r="G94" s="25"/>
      <c r="H94" s="25"/>
    </row>
    <row r="95" spans="1:8" x14ac:dyDescent="0.25">
      <c r="A95" s="24"/>
      <c r="B95" s="26"/>
      <c r="C95" s="57"/>
      <c r="D95" s="57"/>
      <c r="E95" s="57"/>
      <c r="F95" s="25"/>
      <c r="G95" s="25"/>
      <c r="H95" s="25"/>
    </row>
    <row r="96" spans="1:8" x14ac:dyDescent="0.25">
      <c r="A96" s="24" t="s">
        <v>57</v>
      </c>
      <c r="B96" s="29" t="s">
        <v>94</v>
      </c>
      <c r="C96" s="59">
        <f>SUM(C97)</f>
        <v>415.13</v>
      </c>
      <c r="D96" s="59">
        <f>SUM(D97)</f>
        <v>1450</v>
      </c>
      <c r="E96" s="59">
        <f>SUM(E97)</f>
        <v>1000</v>
      </c>
      <c r="F96" s="25">
        <v>1000</v>
      </c>
      <c r="G96" s="25">
        <v>1000</v>
      </c>
      <c r="H96" s="25"/>
    </row>
    <row r="97" spans="1:8" x14ac:dyDescent="0.25">
      <c r="A97" s="24">
        <v>3</v>
      </c>
      <c r="B97" s="37" t="s">
        <v>20</v>
      </c>
      <c r="C97" s="59">
        <f>SUM(C98+C101)</f>
        <v>415.13</v>
      </c>
      <c r="D97" s="59">
        <f>SUM(D98+D101)</f>
        <v>1450</v>
      </c>
      <c r="E97" s="59">
        <f>SUM(E98+E101)</f>
        <v>1000</v>
      </c>
      <c r="F97" s="25">
        <v>1000</v>
      </c>
      <c r="G97" s="25">
        <v>1000</v>
      </c>
      <c r="H97" s="25"/>
    </row>
    <row r="98" spans="1:8" x14ac:dyDescent="0.25">
      <c r="A98" s="24">
        <v>31</v>
      </c>
      <c r="B98" s="29" t="s">
        <v>23</v>
      </c>
      <c r="C98" s="59">
        <f>SUM(C99:C100)</f>
        <v>79.63</v>
      </c>
      <c r="D98" s="59">
        <f>SUM(D99:D100)</f>
        <v>0</v>
      </c>
      <c r="E98" s="59">
        <f>SUM(E99)</f>
        <v>0</v>
      </c>
      <c r="F98" s="25"/>
      <c r="G98" s="25"/>
      <c r="H98" s="25"/>
    </row>
    <row r="99" spans="1:8" x14ac:dyDescent="0.25">
      <c r="A99" s="39">
        <v>311</v>
      </c>
      <c r="B99" s="35" t="s">
        <v>140</v>
      </c>
      <c r="C99" s="57">
        <v>54.68</v>
      </c>
      <c r="D99" s="57">
        <v>0</v>
      </c>
      <c r="E99" s="59">
        <v>0</v>
      </c>
      <c r="F99" s="25"/>
      <c r="G99" s="25"/>
      <c r="H99" s="25"/>
    </row>
    <row r="100" spans="1:8" x14ac:dyDescent="0.25">
      <c r="A100" s="39">
        <v>313</v>
      </c>
      <c r="B100" s="35" t="s">
        <v>137</v>
      </c>
      <c r="C100" s="57">
        <v>24.95</v>
      </c>
      <c r="D100" s="57">
        <v>0</v>
      </c>
      <c r="E100" s="59">
        <v>0</v>
      </c>
      <c r="F100" s="25"/>
      <c r="G100" s="25"/>
      <c r="H100" s="25"/>
    </row>
    <row r="101" spans="1:8" x14ac:dyDescent="0.25">
      <c r="A101" s="24">
        <v>32</v>
      </c>
      <c r="B101" s="29" t="s">
        <v>138</v>
      </c>
      <c r="C101" s="59">
        <f>SUM(C102:C105)</f>
        <v>335.5</v>
      </c>
      <c r="D101" s="59">
        <f>SUM(D102:D105)</f>
        <v>1450</v>
      </c>
      <c r="E101" s="59">
        <f>SUM(E102:E105)</f>
        <v>1000</v>
      </c>
      <c r="F101" s="25">
        <v>1000</v>
      </c>
      <c r="G101" s="25">
        <v>1000</v>
      </c>
      <c r="H101" s="25"/>
    </row>
    <row r="102" spans="1:8" x14ac:dyDescent="0.25">
      <c r="A102" s="39">
        <v>321</v>
      </c>
      <c r="B102" s="26" t="s">
        <v>139</v>
      </c>
      <c r="C102" s="57">
        <v>0</v>
      </c>
      <c r="D102" s="57">
        <v>0</v>
      </c>
      <c r="E102" s="57">
        <v>0</v>
      </c>
      <c r="F102" s="25"/>
      <c r="G102" s="25"/>
      <c r="H102" s="25"/>
    </row>
    <row r="103" spans="1:8" x14ac:dyDescent="0.25">
      <c r="A103" s="39">
        <v>322</v>
      </c>
      <c r="B103" s="26" t="s">
        <v>69</v>
      </c>
      <c r="C103" s="57">
        <v>0</v>
      </c>
      <c r="D103" s="57">
        <v>0</v>
      </c>
      <c r="E103" s="57">
        <v>0</v>
      </c>
      <c r="F103" s="25"/>
      <c r="G103" s="25"/>
      <c r="H103" s="25"/>
    </row>
    <row r="104" spans="1:8" x14ac:dyDescent="0.25">
      <c r="A104" s="39">
        <v>323</v>
      </c>
      <c r="B104" s="26" t="s">
        <v>70</v>
      </c>
      <c r="C104" s="57">
        <v>0</v>
      </c>
      <c r="D104" s="57">
        <v>1450</v>
      </c>
      <c r="E104" s="57">
        <v>1000</v>
      </c>
      <c r="F104" s="25"/>
      <c r="G104" s="25"/>
      <c r="H104" s="25"/>
    </row>
    <row r="105" spans="1:8" x14ac:dyDescent="0.25">
      <c r="A105" s="39">
        <v>329</v>
      </c>
      <c r="B105" s="26" t="s">
        <v>123</v>
      </c>
      <c r="C105" s="57">
        <v>335.5</v>
      </c>
      <c r="D105" s="57">
        <v>0</v>
      </c>
      <c r="E105" s="57">
        <v>0</v>
      </c>
      <c r="F105" s="25"/>
      <c r="G105" s="25"/>
      <c r="H105" s="25"/>
    </row>
    <row r="106" spans="1:8" ht="21.75" customHeight="1" x14ac:dyDescent="0.25">
      <c r="A106" s="24"/>
      <c r="B106" s="26"/>
      <c r="C106" s="59"/>
      <c r="D106" s="57"/>
      <c r="E106" s="57"/>
      <c r="F106" s="25"/>
      <c r="G106" s="25"/>
      <c r="H106" s="25"/>
    </row>
    <row r="107" spans="1:8" x14ac:dyDescent="0.25">
      <c r="A107" s="24" t="s">
        <v>141</v>
      </c>
      <c r="B107" s="37" t="s">
        <v>142</v>
      </c>
      <c r="C107" s="59">
        <f t="shared" ref="C107:D109" si="4">SUM(C108)</f>
        <v>0</v>
      </c>
      <c r="D107" s="59">
        <f t="shared" si="4"/>
        <v>10562.22</v>
      </c>
      <c r="E107" s="59">
        <f>SUM(E108)</f>
        <v>10000</v>
      </c>
      <c r="F107" s="25">
        <v>10000</v>
      </c>
      <c r="G107" s="25">
        <v>10000</v>
      </c>
      <c r="H107" s="25"/>
    </row>
    <row r="108" spans="1:8" x14ac:dyDescent="0.25">
      <c r="A108" s="24" t="s">
        <v>57</v>
      </c>
      <c r="B108" s="37" t="s">
        <v>95</v>
      </c>
      <c r="C108" s="59">
        <f t="shared" si="4"/>
        <v>0</v>
      </c>
      <c r="D108" s="59">
        <f t="shared" si="4"/>
        <v>10562.22</v>
      </c>
      <c r="E108" s="59">
        <f>SUM(E109)</f>
        <v>10000</v>
      </c>
      <c r="F108" s="25">
        <v>10000</v>
      </c>
      <c r="G108" s="25">
        <v>10000</v>
      </c>
      <c r="H108" s="25"/>
    </row>
    <row r="109" spans="1:8" x14ac:dyDescent="0.25">
      <c r="A109" s="24">
        <v>3</v>
      </c>
      <c r="B109" s="37" t="s">
        <v>20</v>
      </c>
      <c r="C109" s="59">
        <f t="shared" si="4"/>
        <v>0</v>
      </c>
      <c r="D109" s="59">
        <f t="shared" si="4"/>
        <v>10562.22</v>
      </c>
      <c r="E109" s="59">
        <f>SUM(E110)</f>
        <v>10000</v>
      </c>
      <c r="F109" s="25">
        <v>10000</v>
      </c>
      <c r="G109" s="25">
        <v>10000</v>
      </c>
      <c r="H109" s="27"/>
    </row>
    <row r="110" spans="1:8" x14ac:dyDescent="0.25">
      <c r="A110" s="24">
        <v>32</v>
      </c>
      <c r="B110" s="37" t="s">
        <v>31</v>
      </c>
      <c r="C110" s="59">
        <f>SUM(C111:C112)</f>
        <v>0</v>
      </c>
      <c r="D110" s="59">
        <f>SUM(D111:D112)</f>
        <v>10562.22</v>
      </c>
      <c r="E110" s="59">
        <f>SUM(E111:E112)</f>
        <v>10000</v>
      </c>
      <c r="F110" s="25">
        <v>10000</v>
      </c>
      <c r="G110" s="25">
        <v>10000</v>
      </c>
      <c r="H110" s="27"/>
    </row>
    <row r="111" spans="1:8" x14ac:dyDescent="0.25">
      <c r="A111" s="39">
        <v>323</v>
      </c>
      <c r="B111" s="26" t="s">
        <v>70</v>
      </c>
      <c r="C111" s="57">
        <v>0</v>
      </c>
      <c r="D111" s="57">
        <v>2130.2199999999998</v>
      </c>
      <c r="E111" s="57">
        <v>2000</v>
      </c>
      <c r="F111" s="27"/>
      <c r="G111" s="27"/>
      <c r="H111" s="25"/>
    </row>
    <row r="112" spans="1:8" x14ac:dyDescent="0.25">
      <c r="A112" s="39">
        <v>329</v>
      </c>
      <c r="B112" s="26" t="s">
        <v>123</v>
      </c>
      <c r="C112" s="57">
        <v>0</v>
      </c>
      <c r="D112" s="57">
        <v>8432</v>
      </c>
      <c r="E112" s="57">
        <v>8000</v>
      </c>
      <c r="F112" s="27"/>
      <c r="G112" s="27"/>
      <c r="H112" s="25"/>
    </row>
    <row r="113" spans="1:8" x14ac:dyDescent="0.25">
      <c r="A113" s="24"/>
      <c r="B113" s="26"/>
      <c r="C113" s="57"/>
      <c r="D113" s="57"/>
      <c r="E113" s="57"/>
      <c r="F113" s="27"/>
      <c r="G113" s="27"/>
      <c r="H113" s="25"/>
    </row>
    <row r="114" spans="1:8" x14ac:dyDescent="0.25">
      <c r="A114" s="24"/>
      <c r="B114" s="37"/>
      <c r="C114" s="59"/>
      <c r="D114" s="57"/>
      <c r="E114" s="57"/>
      <c r="F114" s="25"/>
      <c r="G114" s="25"/>
      <c r="H114" s="25"/>
    </row>
    <row r="115" spans="1:8" x14ac:dyDescent="0.25">
      <c r="A115" s="30" t="s">
        <v>143</v>
      </c>
      <c r="B115" s="29" t="s">
        <v>144</v>
      </c>
      <c r="C115" s="59">
        <f t="shared" ref="C115:D117" si="5">SUM(C116)</f>
        <v>248.73000000000002</v>
      </c>
      <c r="D115" s="59">
        <f t="shared" si="5"/>
        <v>1000</v>
      </c>
      <c r="E115" s="59">
        <f>SUM(E116)</f>
        <v>1000</v>
      </c>
      <c r="F115" s="25">
        <v>1000</v>
      </c>
      <c r="G115" s="25">
        <v>1000</v>
      </c>
      <c r="H115" s="25"/>
    </row>
    <row r="116" spans="1:8" x14ac:dyDescent="0.25">
      <c r="A116" s="24" t="s">
        <v>81</v>
      </c>
      <c r="B116" s="37" t="s">
        <v>145</v>
      </c>
      <c r="C116" s="59">
        <f t="shared" si="5"/>
        <v>248.73000000000002</v>
      </c>
      <c r="D116" s="59">
        <f t="shared" si="5"/>
        <v>1000</v>
      </c>
      <c r="E116" s="59">
        <f>SUM(E117)</f>
        <v>1000</v>
      </c>
      <c r="F116" s="25">
        <v>1000</v>
      </c>
      <c r="G116" s="25">
        <v>1000</v>
      </c>
      <c r="H116" s="25"/>
    </row>
    <row r="117" spans="1:8" x14ac:dyDescent="0.25">
      <c r="A117" s="24">
        <v>3</v>
      </c>
      <c r="B117" s="37" t="s">
        <v>20</v>
      </c>
      <c r="C117" s="59">
        <f t="shared" si="5"/>
        <v>248.73000000000002</v>
      </c>
      <c r="D117" s="59">
        <f t="shared" si="5"/>
        <v>1000</v>
      </c>
      <c r="E117" s="59">
        <f>SUM(E118)</f>
        <v>1000</v>
      </c>
      <c r="F117" s="25">
        <v>1000</v>
      </c>
      <c r="G117" s="25">
        <v>1000</v>
      </c>
      <c r="H117" s="25"/>
    </row>
    <row r="118" spans="1:8" x14ac:dyDescent="0.25">
      <c r="A118" s="24">
        <v>32</v>
      </c>
      <c r="B118" s="37" t="s">
        <v>31</v>
      </c>
      <c r="C118" s="59">
        <f>SUM(C119:C121)</f>
        <v>248.73000000000002</v>
      </c>
      <c r="D118" s="59">
        <f>SUM(D119:D121)</f>
        <v>1000</v>
      </c>
      <c r="E118" s="59">
        <f>SUM(E119:E121)</f>
        <v>1000</v>
      </c>
      <c r="F118" s="25">
        <v>1000</v>
      </c>
      <c r="G118" s="25">
        <v>1000</v>
      </c>
      <c r="H118" s="25"/>
    </row>
    <row r="119" spans="1:8" x14ac:dyDescent="0.25">
      <c r="A119" s="39">
        <v>322</v>
      </c>
      <c r="B119" s="26" t="s">
        <v>69</v>
      </c>
      <c r="C119" s="57">
        <v>52.96</v>
      </c>
      <c r="D119" s="59">
        <v>0</v>
      </c>
      <c r="E119" s="57">
        <v>500</v>
      </c>
      <c r="F119" s="25"/>
      <c r="G119" s="25"/>
      <c r="H119" s="25"/>
    </row>
    <row r="120" spans="1:8" x14ac:dyDescent="0.25">
      <c r="A120" s="39">
        <v>323</v>
      </c>
      <c r="B120" s="26" t="s">
        <v>70</v>
      </c>
      <c r="C120" s="57">
        <v>195.77</v>
      </c>
      <c r="D120" s="59">
        <v>0</v>
      </c>
      <c r="E120" s="57">
        <v>250</v>
      </c>
      <c r="F120" s="25"/>
      <c r="G120" s="25"/>
      <c r="H120" s="25"/>
    </row>
    <row r="121" spans="1:8" x14ac:dyDescent="0.25">
      <c r="A121" s="39">
        <v>329</v>
      </c>
      <c r="B121" s="26" t="s">
        <v>146</v>
      </c>
      <c r="C121" s="57">
        <v>0</v>
      </c>
      <c r="D121" s="59">
        <v>1000</v>
      </c>
      <c r="E121" s="57">
        <v>250</v>
      </c>
      <c r="F121" s="25"/>
      <c r="G121" s="25"/>
      <c r="H121" s="25"/>
    </row>
    <row r="122" spans="1:8" x14ac:dyDescent="0.25">
      <c r="A122" s="24"/>
      <c r="B122" s="37"/>
      <c r="C122" s="59"/>
      <c r="D122" s="59"/>
      <c r="E122" s="59"/>
      <c r="F122" s="25"/>
      <c r="G122" s="25"/>
      <c r="H122" s="25"/>
    </row>
    <row r="123" spans="1:8" x14ac:dyDescent="0.25">
      <c r="A123" s="24"/>
      <c r="B123" s="37"/>
      <c r="C123" s="59"/>
      <c r="D123" s="59"/>
      <c r="E123" s="59"/>
      <c r="F123" s="25"/>
      <c r="G123" s="25"/>
      <c r="H123" s="25"/>
    </row>
    <row r="124" spans="1:8" x14ac:dyDescent="0.25">
      <c r="A124" s="30" t="s">
        <v>147</v>
      </c>
      <c r="B124" s="29" t="s">
        <v>148</v>
      </c>
      <c r="C124" s="59">
        <f>SUM(C125)</f>
        <v>517.73</v>
      </c>
      <c r="D124" s="59">
        <v>0</v>
      </c>
      <c r="E124" s="59">
        <f>SUM(E125)</f>
        <v>1000</v>
      </c>
      <c r="F124" s="25">
        <v>1000</v>
      </c>
      <c r="G124" s="25">
        <v>1000</v>
      </c>
      <c r="H124" s="25"/>
    </row>
    <row r="125" spans="1:8" x14ac:dyDescent="0.25">
      <c r="A125" s="24" t="s">
        <v>81</v>
      </c>
      <c r="B125" s="37" t="s">
        <v>145</v>
      </c>
      <c r="C125" s="59">
        <f>SUM(C126)</f>
        <v>517.73</v>
      </c>
      <c r="D125" s="59">
        <v>0</v>
      </c>
      <c r="E125" s="59">
        <f>SUM(E126)</f>
        <v>1000</v>
      </c>
      <c r="F125" s="25">
        <v>1000</v>
      </c>
      <c r="G125" s="25">
        <v>1000</v>
      </c>
      <c r="H125" s="25"/>
    </row>
    <row r="126" spans="1:8" x14ac:dyDescent="0.25">
      <c r="A126" s="24">
        <v>3</v>
      </c>
      <c r="B126" s="37" t="s">
        <v>20</v>
      </c>
      <c r="C126" s="59">
        <f>SUM(C127)</f>
        <v>517.73</v>
      </c>
      <c r="D126" s="59">
        <v>0</v>
      </c>
      <c r="E126" s="59">
        <f>SUM(E127)</f>
        <v>1000</v>
      </c>
      <c r="F126" s="25">
        <v>1000</v>
      </c>
      <c r="G126" s="25">
        <v>1000</v>
      </c>
      <c r="H126" s="25"/>
    </row>
    <row r="127" spans="1:8" x14ac:dyDescent="0.25">
      <c r="A127" s="24">
        <v>32</v>
      </c>
      <c r="B127" s="37" t="s">
        <v>31</v>
      </c>
      <c r="C127" s="59">
        <f>SUM(C128:C130)</f>
        <v>517.73</v>
      </c>
      <c r="D127" s="59">
        <v>0</v>
      </c>
      <c r="E127" s="59">
        <f>SUM(E128:E130)</f>
        <v>1000</v>
      </c>
      <c r="F127" s="25">
        <v>1000</v>
      </c>
      <c r="G127" s="25">
        <v>1000</v>
      </c>
      <c r="H127" s="25"/>
    </row>
    <row r="128" spans="1:8" x14ac:dyDescent="0.25">
      <c r="A128" s="39">
        <v>321</v>
      </c>
      <c r="B128" s="26" t="s">
        <v>68</v>
      </c>
      <c r="C128" s="57">
        <v>26.55</v>
      </c>
      <c r="D128" s="57">
        <v>0</v>
      </c>
      <c r="E128" s="57">
        <v>0</v>
      </c>
      <c r="F128" s="25"/>
      <c r="G128" s="25"/>
      <c r="H128" s="25"/>
    </row>
    <row r="129" spans="1:8" x14ac:dyDescent="0.25">
      <c r="A129" s="39">
        <v>322</v>
      </c>
      <c r="B129" s="26" t="s">
        <v>69</v>
      </c>
      <c r="C129" s="57">
        <v>26.65</v>
      </c>
      <c r="D129" s="57">
        <v>0</v>
      </c>
      <c r="E129" s="57">
        <v>500</v>
      </c>
      <c r="F129" s="25"/>
      <c r="G129" s="25"/>
      <c r="H129" s="25"/>
    </row>
    <row r="130" spans="1:8" x14ac:dyDescent="0.25">
      <c r="A130" s="39">
        <v>323</v>
      </c>
      <c r="B130" s="26" t="s">
        <v>70</v>
      </c>
      <c r="C130" s="57">
        <v>464.53</v>
      </c>
      <c r="D130" s="57">
        <v>0</v>
      </c>
      <c r="E130" s="57">
        <v>500</v>
      </c>
      <c r="F130" s="25"/>
      <c r="G130" s="25"/>
      <c r="H130" s="25"/>
    </row>
    <row r="131" spans="1:8" x14ac:dyDescent="0.25">
      <c r="A131" s="24"/>
      <c r="B131" s="37"/>
      <c r="C131" s="59"/>
      <c r="D131" s="59"/>
      <c r="E131" s="59"/>
      <c r="F131" s="25"/>
      <c r="G131" s="25"/>
      <c r="H131" s="25"/>
    </row>
    <row r="132" spans="1:8" x14ac:dyDescent="0.25">
      <c r="A132" s="30"/>
      <c r="B132" s="33"/>
      <c r="C132" s="59"/>
      <c r="D132" s="59"/>
      <c r="E132" s="59"/>
      <c r="F132" s="25"/>
      <c r="G132" s="25"/>
      <c r="H132" s="25"/>
    </row>
    <row r="133" spans="1:8" ht="26.25" x14ac:dyDescent="0.25">
      <c r="A133" s="30" t="s">
        <v>96</v>
      </c>
      <c r="B133" s="29" t="s">
        <v>97</v>
      </c>
      <c r="C133" s="61">
        <v>0</v>
      </c>
      <c r="D133" s="61">
        <f>SUM(D134+D140)</f>
        <v>7465.6</v>
      </c>
      <c r="E133" s="61">
        <f>SUM(E134+E140)</f>
        <v>7465.6</v>
      </c>
      <c r="F133" s="25">
        <v>7465.6</v>
      </c>
      <c r="G133" s="25">
        <f>SUM(F133)</f>
        <v>7465.6</v>
      </c>
      <c r="H133" s="25"/>
    </row>
    <row r="134" spans="1:8" x14ac:dyDescent="0.25">
      <c r="A134" s="30" t="s">
        <v>81</v>
      </c>
      <c r="B134" s="29" t="s">
        <v>170</v>
      </c>
      <c r="C134" s="60">
        <v>0</v>
      </c>
      <c r="D134" s="61">
        <f>SUM(D135)</f>
        <v>3070.4</v>
      </c>
      <c r="E134" s="61">
        <f>SUM(E135)</f>
        <v>3070.4</v>
      </c>
      <c r="F134" s="25">
        <v>3070.4</v>
      </c>
      <c r="G134" s="25">
        <f>SUM(F134)</f>
        <v>3070.4</v>
      </c>
      <c r="H134" s="27"/>
    </row>
    <row r="135" spans="1:8" x14ac:dyDescent="0.25">
      <c r="A135" s="28">
        <v>3</v>
      </c>
      <c r="B135" s="44" t="s">
        <v>20</v>
      </c>
      <c r="C135" s="61">
        <v>0</v>
      </c>
      <c r="D135" s="61">
        <f>SUM(D136)</f>
        <v>3070.4</v>
      </c>
      <c r="E135" s="61">
        <f>SUM(E137)</f>
        <v>3070.4</v>
      </c>
      <c r="F135" s="25">
        <v>3070.4</v>
      </c>
      <c r="G135" s="25">
        <f>SUM(F135)</f>
        <v>3070.4</v>
      </c>
      <c r="H135" s="27"/>
    </row>
    <row r="136" spans="1:8" x14ac:dyDescent="0.25">
      <c r="A136" s="28">
        <v>37</v>
      </c>
      <c r="B136" s="29" t="s">
        <v>171</v>
      </c>
      <c r="C136" s="61">
        <v>0</v>
      </c>
      <c r="D136" s="61">
        <f>SUM(D137)</f>
        <v>3070.4</v>
      </c>
      <c r="E136" s="61">
        <f>SUM(E137)</f>
        <v>3070.4</v>
      </c>
      <c r="F136" s="25">
        <v>3070.4</v>
      </c>
      <c r="G136" s="25">
        <f>SUM(F136)</f>
        <v>3070.4</v>
      </c>
      <c r="H136" s="27"/>
    </row>
    <row r="137" spans="1:8" x14ac:dyDescent="0.25">
      <c r="A137" s="34">
        <v>372</v>
      </c>
      <c r="B137" s="35" t="s">
        <v>171</v>
      </c>
      <c r="C137" s="60">
        <v>0</v>
      </c>
      <c r="D137" s="60">
        <v>3070.4</v>
      </c>
      <c r="E137" s="60">
        <v>3070.4</v>
      </c>
      <c r="F137" s="25"/>
      <c r="G137" s="25"/>
      <c r="H137" s="27"/>
    </row>
    <row r="138" spans="1:8" x14ac:dyDescent="0.25">
      <c r="A138" s="34"/>
      <c r="B138" s="29"/>
      <c r="C138" s="60"/>
      <c r="D138" s="60"/>
      <c r="E138" s="61"/>
      <c r="F138" s="25"/>
      <c r="G138" s="25"/>
      <c r="H138" s="27"/>
    </row>
    <row r="139" spans="1:8" x14ac:dyDescent="0.25">
      <c r="A139" s="34"/>
      <c r="B139" s="29"/>
      <c r="C139" s="60"/>
      <c r="D139" s="60"/>
      <c r="E139" s="61"/>
      <c r="F139" s="25"/>
      <c r="G139" s="25"/>
      <c r="H139" s="27"/>
    </row>
    <row r="140" spans="1:8" x14ac:dyDescent="0.25">
      <c r="A140" s="30" t="s">
        <v>81</v>
      </c>
      <c r="B140" s="29" t="s">
        <v>195</v>
      </c>
      <c r="C140" s="61">
        <v>0</v>
      </c>
      <c r="D140" s="61">
        <f t="shared" ref="D140:E142" si="6">SUM(D141)</f>
        <v>4395.2</v>
      </c>
      <c r="E140" s="61">
        <f t="shared" si="6"/>
        <v>4395.2</v>
      </c>
      <c r="F140" s="25">
        <v>4395.2</v>
      </c>
      <c r="G140" s="25">
        <v>4395.2</v>
      </c>
      <c r="H140" s="27"/>
    </row>
    <row r="141" spans="1:8" x14ac:dyDescent="0.25">
      <c r="A141" s="28">
        <v>3</v>
      </c>
      <c r="B141" s="44" t="s">
        <v>20</v>
      </c>
      <c r="C141" s="61">
        <v>0</v>
      </c>
      <c r="D141" s="61">
        <f t="shared" si="6"/>
        <v>4395.2</v>
      </c>
      <c r="E141" s="61">
        <f t="shared" si="6"/>
        <v>4395.2</v>
      </c>
      <c r="F141" s="25">
        <v>4395.2</v>
      </c>
      <c r="G141" s="25">
        <v>4395.2</v>
      </c>
      <c r="H141" s="27"/>
    </row>
    <row r="142" spans="1:8" x14ac:dyDescent="0.25">
      <c r="A142" s="28">
        <v>37</v>
      </c>
      <c r="B142" s="29" t="s">
        <v>171</v>
      </c>
      <c r="C142" s="61">
        <v>0</v>
      </c>
      <c r="D142" s="61">
        <f t="shared" si="6"/>
        <v>4395.2</v>
      </c>
      <c r="E142" s="61">
        <f t="shared" si="6"/>
        <v>4395.2</v>
      </c>
      <c r="F142" s="25">
        <v>4395.2</v>
      </c>
      <c r="G142" s="25">
        <v>4395.2</v>
      </c>
      <c r="H142" s="27"/>
    </row>
    <row r="143" spans="1:8" x14ac:dyDescent="0.25">
      <c r="A143" s="34">
        <v>372</v>
      </c>
      <c r="B143" s="35" t="s">
        <v>171</v>
      </c>
      <c r="C143" s="60">
        <v>0</v>
      </c>
      <c r="D143" s="60">
        <v>4395.2</v>
      </c>
      <c r="E143" s="60">
        <v>4395.2</v>
      </c>
      <c r="F143" s="25"/>
      <c r="G143" s="25"/>
      <c r="H143" s="27"/>
    </row>
    <row r="144" spans="1:8" x14ac:dyDescent="0.25">
      <c r="A144" s="34"/>
      <c r="B144" s="35"/>
      <c r="C144" s="60"/>
      <c r="D144" s="60"/>
      <c r="E144" s="61"/>
      <c r="F144" s="25"/>
      <c r="G144" s="25"/>
      <c r="H144" s="27"/>
    </row>
    <row r="145" spans="1:8" x14ac:dyDescent="0.25">
      <c r="A145" s="70"/>
      <c r="B145" s="68"/>
      <c r="C145" s="69"/>
      <c r="D145" s="59"/>
      <c r="E145" s="59"/>
      <c r="F145" s="25"/>
      <c r="G145" s="25"/>
      <c r="H145" s="25"/>
    </row>
    <row r="146" spans="1:8" x14ac:dyDescent="0.25">
      <c r="A146" s="30" t="s">
        <v>99</v>
      </c>
      <c r="B146" s="29" t="s">
        <v>149</v>
      </c>
      <c r="C146" s="59">
        <f>SUM(C147)</f>
        <v>1257.94</v>
      </c>
      <c r="D146" s="59">
        <f>SUM(D147)</f>
        <v>5000</v>
      </c>
      <c r="E146" s="59">
        <f>SUM(E147)</f>
        <v>8000</v>
      </c>
      <c r="F146" s="25">
        <f t="shared" ref="F146:G149" si="7">SUM(E146)</f>
        <v>8000</v>
      </c>
      <c r="G146" s="25">
        <f t="shared" si="7"/>
        <v>8000</v>
      </c>
      <c r="H146" s="25"/>
    </row>
    <row r="147" spans="1:8" x14ac:dyDescent="0.25">
      <c r="A147" s="30" t="s">
        <v>81</v>
      </c>
      <c r="B147" s="44" t="s">
        <v>150</v>
      </c>
      <c r="C147" s="59">
        <f>SUM(C148)</f>
        <v>1257.94</v>
      </c>
      <c r="D147" s="59">
        <f>SUM(D148+D154)</f>
        <v>5000</v>
      </c>
      <c r="E147" s="59">
        <f>SUM(E148+E154)</f>
        <v>8000</v>
      </c>
      <c r="F147" s="25">
        <f t="shared" si="7"/>
        <v>8000</v>
      </c>
      <c r="G147" s="25">
        <f t="shared" si="7"/>
        <v>8000</v>
      </c>
      <c r="H147" s="27"/>
    </row>
    <row r="148" spans="1:8" x14ac:dyDescent="0.25">
      <c r="A148" s="71">
        <v>3</v>
      </c>
      <c r="B148" s="44" t="s">
        <v>20</v>
      </c>
      <c r="C148" s="59">
        <f>SUM(C149)</f>
        <v>1257.94</v>
      </c>
      <c r="D148" s="59">
        <f>SUM(D149)</f>
        <v>3200</v>
      </c>
      <c r="E148" s="59">
        <f>SUM(E149)</f>
        <v>8000</v>
      </c>
      <c r="F148" s="25">
        <f t="shared" si="7"/>
        <v>8000</v>
      </c>
      <c r="G148" s="25">
        <f t="shared" si="7"/>
        <v>8000</v>
      </c>
      <c r="H148" s="27"/>
    </row>
    <row r="149" spans="1:8" x14ac:dyDescent="0.25">
      <c r="A149" s="71">
        <v>32</v>
      </c>
      <c r="B149" s="44" t="s">
        <v>31</v>
      </c>
      <c r="C149" s="59">
        <f>SUM(C150:C153)</f>
        <v>1257.94</v>
      </c>
      <c r="D149" s="59">
        <f>SUM(D150:D153)</f>
        <v>3200</v>
      </c>
      <c r="E149" s="59">
        <f>SUM(E150:E153)</f>
        <v>8000</v>
      </c>
      <c r="F149" s="25">
        <f t="shared" si="7"/>
        <v>8000</v>
      </c>
      <c r="G149" s="25">
        <f t="shared" si="7"/>
        <v>8000</v>
      </c>
      <c r="H149" s="27"/>
    </row>
    <row r="150" spans="1:8" x14ac:dyDescent="0.25">
      <c r="A150" s="39">
        <v>321</v>
      </c>
      <c r="B150" s="26" t="s">
        <v>139</v>
      </c>
      <c r="C150" s="60">
        <v>0</v>
      </c>
      <c r="D150" s="60">
        <v>650</v>
      </c>
      <c r="E150" s="60">
        <v>3000</v>
      </c>
      <c r="F150" s="36"/>
      <c r="G150" s="36"/>
      <c r="H150" s="27"/>
    </row>
    <row r="151" spans="1:8" x14ac:dyDescent="0.25">
      <c r="A151" s="39">
        <v>322</v>
      </c>
      <c r="B151" s="26" t="s">
        <v>69</v>
      </c>
      <c r="C151" s="60">
        <v>38.53</v>
      </c>
      <c r="D151" s="60">
        <v>600</v>
      </c>
      <c r="E151" s="60">
        <v>2000</v>
      </c>
      <c r="F151" s="36"/>
      <c r="G151" s="36"/>
      <c r="H151" s="27"/>
    </row>
    <row r="152" spans="1:8" x14ac:dyDescent="0.25">
      <c r="A152" s="39">
        <v>323</v>
      </c>
      <c r="B152" s="26" t="s">
        <v>70</v>
      </c>
      <c r="C152" s="57">
        <v>973.85</v>
      </c>
      <c r="D152" s="57">
        <v>1950</v>
      </c>
      <c r="E152" s="57">
        <v>3000</v>
      </c>
      <c r="F152" s="27"/>
      <c r="G152" s="27"/>
      <c r="H152" s="27"/>
    </row>
    <row r="153" spans="1:8" x14ac:dyDescent="0.25">
      <c r="A153" s="39">
        <v>329</v>
      </c>
      <c r="B153" s="26" t="s">
        <v>93</v>
      </c>
      <c r="C153" s="57">
        <v>245.56</v>
      </c>
      <c r="D153" s="57">
        <v>0</v>
      </c>
      <c r="E153" s="57">
        <v>0</v>
      </c>
      <c r="F153" s="27"/>
      <c r="G153" s="27"/>
      <c r="H153" s="27"/>
    </row>
    <row r="154" spans="1:8" x14ac:dyDescent="0.25">
      <c r="A154" s="24">
        <v>4</v>
      </c>
      <c r="B154" s="73" t="s">
        <v>125</v>
      </c>
      <c r="C154" s="59">
        <v>0</v>
      </c>
      <c r="D154" s="59">
        <f>SUM(D155)</f>
        <v>1800</v>
      </c>
      <c r="E154" s="59">
        <f>SUM(E155)</f>
        <v>0</v>
      </c>
      <c r="F154" s="25">
        <v>0</v>
      </c>
      <c r="G154" s="25">
        <v>0</v>
      </c>
      <c r="H154" s="27"/>
    </row>
    <row r="155" spans="1:8" x14ac:dyDescent="0.25">
      <c r="A155" s="24">
        <v>42</v>
      </c>
      <c r="B155" s="37" t="s">
        <v>126</v>
      </c>
      <c r="C155" s="59">
        <v>0</v>
      </c>
      <c r="D155" s="59">
        <f>SUM(D156)</f>
        <v>1800</v>
      </c>
      <c r="E155" s="59">
        <f>SUM(E156)</f>
        <v>0</v>
      </c>
      <c r="F155" s="25">
        <v>0</v>
      </c>
      <c r="G155" s="25">
        <v>0</v>
      </c>
      <c r="H155" s="27"/>
    </row>
    <row r="156" spans="1:8" x14ac:dyDescent="0.25">
      <c r="A156" s="39">
        <v>422</v>
      </c>
      <c r="B156" s="26" t="s">
        <v>126</v>
      </c>
      <c r="C156" s="57">
        <v>0</v>
      </c>
      <c r="D156" s="57">
        <v>1800</v>
      </c>
      <c r="E156" s="57">
        <v>0</v>
      </c>
      <c r="F156" s="27"/>
      <c r="G156" s="27"/>
      <c r="H156" s="27"/>
    </row>
    <row r="157" spans="1:8" x14ac:dyDescent="0.25">
      <c r="A157" s="24"/>
      <c r="B157" s="37"/>
      <c r="C157" s="59"/>
      <c r="D157" s="59"/>
      <c r="E157" s="59"/>
      <c r="F157" s="27"/>
      <c r="G157" s="27"/>
      <c r="H157" s="25"/>
    </row>
    <row r="158" spans="1:8" x14ac:dyDescent="0.25">
      <c r="A158" s="45" t="s">
        <v>151</v>
      </c>
      <c r="B158" s="37" t="s">
        <v>152</v>
      </c>
      <c r="C158" s="59">
        <v>0</v>
      </c>
      <c r="D158" s="59">
        <v>0</v>
      </c>
      <c r="E158" s="59">
        <f>SUM(E159)</f>
        <v>300</v>
      </c>
      <c r="F158" s="87">
        <v>300</v>
      </c>
      <c r="G158" s="87">
        <v>300</v>
      </c>
      <c r="H158" s="25"/>
    </row>
    <row r="159" spans="1:8" x14ac:dyDescent="0.25">
      <c r="A159" s="24" t="s">
        <v>81</v>
      </c>
      <c r="B159" s="37" t="s">
        <v>153</v>
      </c>
      <c r="C159" s="59">
        <f>SUM(C162:C163)</f>
        <v>0</v>
      </c>
      <c r="D159" s="59">
        <v>0</v>
      </c>
      <c r="E159" s="59">
        <f>SUM(E162)</f>
        <v>300</v>
      </c>
      <c r="F159" s="87">
        <v>300</v>
      </c>
      <c r="G159" s="87">
        <v>300</v>
      </c>
      <c r="H159" s="25"/>
    </row>
    <row r="160" spans="1:8" x14ac:dyDescent="0.25">
      <c r="A160" s="24">
        <v>3</v>
      </c>
      <c r="B160" s="44" t="s">
        <v>20</v>
      </c>
      <c r="C160" s="59">
        <v>0</v>
      </c>
      <c r="D160" s="59">
        <v>0</v>
      </c>
      <c r="E160" s="59">
        <f>SUM(E161)</f>
        <v>300</v>
      </c>
      <c r="F160" s="87">
        <v>300</v>
      </c>
      <c r="G160" s="87">
        <v>300</v>
      </c>
      <c r="H160" s="25"/>
    </row>
    <row r="161" spans="1:8" x14ac:dyDescent="0.25">
      <c r="A161" s="24">
        <v>32</v>
      </c>
      <c r="B161" s="44" t="s">
        <v>31</v>
      </c>
      <c r="C161" s="59">
        <v>0</v>
      </c>
      <c r="D161" s="59">
        <v>0</v>
      </c>
      <c r="E161" s="59">
        <f>SUM(E162)</f>
        <v>300</v>
      </c>
      <c r="F161" s="87">
        <v>300</v>
      </c>
      <c r="G161" s="87">
        <v>300</v>
      </c>
      <c r="H161" s="25"/>
    </row>
    <row r="162" spans="1:8" x14ac:dyDescent="0.25">
      <c r="A162" s="39">
        <v>321</v>
      </c>
      <c r="B162" s="26" t="s">
        <v>98</v>
      </c>
      <c r="C162" s="57">
        <v>0</v>
      </c>
      <c r="D162" s="57">
        <v>0</v>
      </c>
      <c r="E162" s="57">
        <v>300</v>
      </c>
      <c r="F162" s="27"/>
      <c r="G162" s="27"/>
      <c r="H162" s="27"/>
    </row>
    <row r="163" spans="1:8" x14ac:dyDescent="0.25">
      <c r="A163" s="39">
        <v>324</v>
      </c>
      <c r="B163" s="26" t="s">
        <v>154</v>
      </c>
      <c r="C163" s="57">
        <v>0</v>
      </c>
      <c r="D163" s="57">
        <v>0</v>
      </c>
      <c r="E163" s="57">
        <v>0</v>
      </c>
      <c r="F163" s="27"/>
      <c r="G163" s="27"/>
      <c r="H163" s="27"/>
    </row>
    <row r="164" spans="1:8" x14ac:dyDescent="0.25">
      <c r="A164" s="30"/>
      <c r="B164" s="29"/>
      <c r="C164" s="59"/>
      <c r="D164" s="59"/>
      <c r="E164" s="59"/>
      <c r="F164" s="25"/>
      <c r="G164" s="25"/>
      <c r="H164" s="46"/>
    </row>
    <row r="165" spans="1:8" x14ac:dyDescent="0.25">
      <c r="A165" s="24"/>
      <c r="B165" s="37"/>
      <c r="C165" s="59"/>
      <c r="D165" s="59"/>
      <c r="E165" s="59"/>
      <c r="F165" s="25"/>
      <c r="G165" s="25"/>
      <c r="H165" s="25"/>
    </row>
    <row r="166" spans="1:8" x14ac:dyDescent="0.25">
      <c r="A166" s="47"/>
      <c r="B166" s="48"/>
      <c r="C166" s="57"/>
      <c r="D166" s="57"/>
      <c r="E166" s="57"/>
      <c r="F166" s="49"/>
      <c r="G166" s="49"/>
      <c r="H166" s="49"/>
    </row>
    <row r="167" spans="1:8" x14ac:dyDescent="0.25">
      <c r="A167" s="30" t="s">
        <v>100</v>
      </c>
      <c r="B167" s="29" t="s">
        <v>101</v>
      </c>
      <c r="C167" s="59">
        <f>SUM(C169)</f>
        <v>1532.79</v>
      </c>
      <c r="D167" s="59">
        <f t="shared" ref="D167:E169" si="8">SUM(D168)</f>
        <v>1327.23</v>
      </c>
      <c r="E167" s="59">
        <f t="shared" si="8"/>
        <v>1600</v>
      </c>
      <c r="F167" s="25">
        <v>1600</v>
      </c>
      <c r="G167" s="25">
        <v>1600</v>
      </c>
      <c r="H167" s="25"/>
    </row>
    <row r="168" spans="1:8" x14ac:dyDescent="0.25">
      <c r="A168" s="45">
        <v>11001</v>
      </c>
      <c r="B168" s="37" t="s">
        <v>53</v>
      </c>
      <c r="C168" s="59">
        <f>SUM(C169)</f>
        <v>1532.79</v>
      </c>
      <c r="D168" s="59">
        <f t="shared" si="8"/>
        <v>1327.23</v>
      </c>
      <c r="E168" s="59">
        <f t="shared" si="8"/>
        <v>1600</v>
      </c>
      <c r="F168" s="25">
        <v>1600</v>
      </c>
      <c r="G168" s="25">
        <v>1600</v>
      </c>
      <c r="H168" s="27"/>
    </row>
    <row r="169" spans="1:8" x14ac:dyDescent="0.25">
      <c r="A169" s="24">
        <v>3</v>
      </c>
      <c r="B169" s="37" t="s">
        <v>20</v>
      </c>
      <c r="C169" s="59">
        <f>SUM(C170)</f>
        <v>1532.79</v>
      </c>
      <c r="D169" s="59">
        <f t="shared" si="8"/>
        <v>1327.23</v>
      </c>
      <c r="E169" s="59">
        <f t="shared" si="8"/>
        <v>1600</v>
      </c>
      <c r="F169" s="25">
        <v>1600</v>
      </c>
      <c r="G169" s="25">
        <v>1600</v>
      </c>
      <c r="H169" s="27"/>
    </row>
    <row r="170" spans="1:8" x14ac:dyDescent="0.25">
      <c r="A170" s="24">
        <v>32</v>
      </c>
      <c r="B170" s="37" t="s">
        <v>31</v>
      </c>
      <c r="C170" s="59">
        <f>SUM(C171:C174)</f>
        <v>1532.79</v>
      </c>
      <c r="D170" s="59">
        <f>SUM(D171:D174)</f>
        <v>1327.23</v>
      </c>
      <c r="E170" s="59">
        <f>SUM(E171:E174)</f>
        <v>1600</v>
      </c>
      <c r="F170" s="25">
        <v>1600</v>
      </c>
      <c r="G170" s="25">
        <v>1600</v>
      </c>
      <c r="H170" s="27"/>
    </row>
    <row r="171" spans="1:8" x14ac:dyDescent="0.25">
      <c r="A171" s="39">
        <v>321</v>
      </c>
      <c r="B171" s="26" t="s">
        <v>98</v>
      </c>
      <c r="C171" s="57">
        <v>26.55</v>
      </c>
      <c r="D171" s="57">
        <v>0</v>
      </c>
      <c r="E171" s="57">
        <v>300</v>
      </c>
      <c r="F171" s="27"/>
      <c r="G171" s="27"/>
      <c r="H171" s="27"/>
    </row>
    <row r="172" spans="1:8" x14ac:dyDescent="0.25">
      <c r="A172" s="39">
        <v>322</v>
      </c>
      <c r="B172" s="26" t="s">
        <v>92</v>
      </c>
      <c r="C172" s="57">
        <v>0</v>
      </c>
      <c r="D172" s="57">
        <v>131.43</v>
      </c>
      <c r="E172" s="57">
        <v>500</v>
      </c>
      <c r="F172" s="27"/>
      <c r="G172" s="27"/>
      <c r="H172" s="27"/>
    </row>
    <row r="173" spans="1:8" x14ac:dyDescent="0.25">
      <c r="A173" s="39">
        <v>323</v>
      </c>
      <c r="B173" s="26" t="s">
        <v>102</v>
      </c>
      <c r="C173" s="57">
        <v>1385.29</v>
      </c>
      <c r="D173" s="57">
        <v>1169.3</v>
      </c>
      <c r="E173" s="57">
        <v>500</v>
      </c>
      <c r="F173" s="27"/>
      <c r="G173" s="27"/>
      <c r="H173" s="27"/>
    </row>
    <row r="174" spans="1:8" x14ac:dyDescent="0.25">
      <c r="A174" s="39">
        <v>329</v>
      </c>
      <c r="B174" s="26" t="s">
        <v>155</v>
      </c>
      <c r="C174" s="57">
        <v>120.95</v>
      </c>
      <c r="D174" s="57">
        <v>26.5</v>
      </c>
      <c r="E174" s="57">
        <v>300</v>
      </c>
      <c r="F174" s="27"/>
      <c r="G174" s="27"/>
      <c r="H174" s="27"/>
    </row>
    <row r="175" spans="1:8" x14ac:dyDescent="0.25">
      <c r="A175" s="39"/>
      <c r="B175" s="26"/>
      <c r="C175" s="57"/>
      <c r="D175" s="57"/>
      <c r="E175" s="57"/>
      <c r="F175" s="27"/>
      <c r="G175" s="27"/>
      <c r="H175" s="27"/>
    </row>
    <row r="176" spans="1:8" x14ac:dyDescent="0.25">
      <c r="A176" s="24"/>
      <c r="B176" s="37"/>
      <c r="C176" s="59"/>
      <c r="D176" s="59"/>
      <c r="E176" s="59"/>
      <c r="F176" s="27"/>
      <c r="G176" s="27"/>
      <c r="H176" s="27"/>
    </row>
    <row r="177" spans="1:8" ht="26.25" x14ac:dyDescent="0.25">
      <c r="A177" s="64">
        <v>2302</v>
      </c>
      <c r="B177" s="65" t="s">
        <v>135</v>
      </c>
      <c r="C177" s="74">
        <v>0</v>
      </c>
      <c r="D177" s="74">
        <f>SUM(D178+D185)</f>
        <v>518.54</v>
      </c>
      <c r="E177" s="74">
        <f>SUM(E178+E185)</f>
        <v>600</v>
      </c>
      <c r="F177" s="119">
        <v>600</v>
      </c>
      <c r="G177" s="119">
        <v>600</v>
      </c>
      <c r="H177" s="27"/>
    </row>
    <row r="178" spans="1:8" x14ac:dyDescent="0.25">
      <c r="A178" s="30" t="s">
        <v>172</v>
      </c>
      <c r="B178" s="29" t="s">
        <v>173</v>
      </c>
      <c r="C178" s="59">
        <v>0</v>
      </c>
      <c r="D178" s="59">
        <f t="shared" ref="D178:E181" si="9">SUM(D179)</f>
        <v>300</v>
      </c>
      <c r="E178" s="59">
        <f t="shared" si="9"/>
        <v>300</v>
      </c>
      <c r="F178" s="25">
        <v>300</v>
      </c>
      <c r="G178" s="25">
        <v>300</v>
      </c>
      <c r="H178" s="27"/>
    </row>
    <row r="179" spans="1:8" ht="26.25" x14ac:dyDescent="0.25">
      <c r="A179" s="45" t="s">
        <v>81</v>
      </c>
      <c r="B179" s="37" t="s">
        <v>176</v>
      </c>
      <c r="C179" s="59">
        <v>0</v>
      </c>
      <c r="D179" s="59">
        <f t="shared" si="9"/>
        <v>300</v>
      </c>
      <c r="E179" s="59">
        <f t="shared" si="9"/>
        <v>300</v>
      </c>
      <c r="F179" s="25">
        <v>300</v>
      </c>
      <c r="G179" s="25">
        <v>300</v>
      </c>
      <c r="H179" s="27"/>
    </row>
    <row r="180" spans="1:8" x14ac:dyDescent="0.25">
      <c r="A180" s="24">
        <v>4</v>
      </c>
      <c r="B180" s="73" t="s">
        <v>125</v>
      </c>
      <c r="C180" s="59">
        <v>0</v>
      </c>
      <c r="D180" s="59">
        <f t="shared" si="9"/>
        <v>300</v>
      </c>
      <c r="E180" s="59">
        <f t="shared" si="9"/>
        <v>300</v>
      </c>
      <c r="F180" s="25">
        <v>300</v>
      </c>
      <c r="G180" s="25">
        <v>300</v>
      </c>
      <c r="H180" s="27"/>
    </row>
    <row r="181" spans="1:8" x14ac:dyDescent="0.25">
      <c r="A181" s="24">
        <v>42</v>
      </c>
      <c r="B181" s="73" t="s">
        <v>166</v>
      </c>
      <c r="C181" s="59">
        <v>0</v>
      </c>
      <c r="D181" s="59">
        <f t="shared" si="9"/>
        <v>300</v>
      </c>
      <c r="E181" s="59">
        <f t="shared" si="9"/>
        <v>300</v>
      </c>
      <c r="F181" s="25">
        <v>300</v>
      </c>
      <c r="G181" s="25">
        <v>300</v>
      </c>
      <c r="H181" s="27"/>
    </row>
    <row r="182" spans="1:8" x14ac:dyDescent="0.25">
      <c r="A182" s="39">
        <v>424</v>
      </c>
      <c r="B182" s="26" t="s">
        <v>127</v>
      </c>
      <c r="C182" s="57">
        <v>0</v>
      </c>
      <c r="D182" s="57">
        <v>300</v>
      </c>
      <c r="E182" s="57">
        <v>300</v>
      </c>
      <c r="F182" s="27"/>
      <c r="G182" s="27"/>
      <c r="H182" s="27"/>
    </row>
    <row r="183" spans="1:8" x14ac:dyDescent="0.25">
      <c r="A183" s="39"/>
      <c r="B183" s="26"/>
      <c r="C183" s="57"/>
      <c r="D183" s="57"/>
      <c r="E183" s="57"/>
      <c r="F183" s="27"/>
      <c r="G183" s="27"/>
      <c r="H183" s="27"/>
    </row>
    <row r="184" spans="1:8" x14ac:dyDescent="0.25">
      <c r="A184" s="39"/>
      <c r="B184" s="26"/>
      <c r="C184" s="57"/>
      <c r="D184" s="57"/>
      <c r="E184" s="57"/>
      <c r="F184" s="27"/>
      <c r="G184" s="27"/>
      <c r="H184" s="27"/>
    </row>
    <row r="185" spans="1:8" x14ac:dyDescent="0.25">
      <c r="A185" s="45" t="s">
        <v>174</v>
      </c>
      <c r="B185" s="37" t="s">
        <v>175</v>
      </c>
      <c r="C185" s="59">
        <v>0</v>
      </c>
      <c r="D185" s="59">
        <v>218.54</v>
      </c>
      <c r="E185" s="59">
        <f>SUM(E186)</f>
        <v>300</v>
      </c>
      <c r="F185" s="25">
        <v>300</v>
      </c>
      <c r="G185" s="25">
        <v>300</v>
      </c>
      <c r="H185" s="25"/>
    </row>
    <row r="186" spans="1:8" ht="26.25" x14ac:dyDescent="0.25">
      <c r="A186" s="45" t="s">
        <v>81</v>
      </c>
      <c r="B186" s="37" t="s">
        <v>177</v>
      </c>
      <c r="C186" s="59">
        <v>0</v>
      </c>
      <c r="D186" s="59">
        <v>218.54</v>
      </c>
      <c r="E186" s="59">
        <f>SUM(E187)</f>
        <v>300</v>
      </c>
      <c r="F186" s="25">
        <v>300</v>
      </c>
      <c r="G186" s="25">
        <v>300</v>
      </c>
      <c r="H186" s="25"/>
    </row>
    <row r="187" spans="1:8" x14ac:dyDescent="0.25">
      <c r="A187" s="24">
        <v>3</v>
      </c>
      <c r="B187" s="73" t="s">
        <v>20</v>
      </c>
      <c r="C187" s="59">
        <v>0</v>
      </c>
      <c r="D187" s="59">
        <v>218.54</v>
      </c>
      <c r="E187" s="59">
        <v>300</v>
      </c>
      <c r="F187" s="25">
        <v>300</v>
      </c>
      <c r="G187" s="25">
        <v>300</v>
      </c>
      <c r="H187" s="25"/>
    </row>
    <row r="188" spans="1:8" x14ac:dyDescent="0.25">
      <c r="A188" s="24">
        <v>38</v>
      </c>
      <c r="B188" s="37" t="s">
        <v>178</v>
      </c>
      <c r="C188" s="59">
        <v>0</v>
      </c>
      <c r="D188" s="59">
        <v>218.54</v>
      </c>
      <c r="E188" s="59">
        <v>300</v>
      </c>
      <c r="F188" s="25">
        <v>300</v>
      </c>
      <c r="G188" s="25">
        <v>300</v>
      </c>
      <c r="H188" s="25"/>
    </row>
    <row r="189" spans="1:8" x14ac:dyDescent="0.25">
      <c r="A189" s="39">
        <v>381</v>
      </c>
      <c r="B189" s="26" t="s">
        <v>178</v>
      </c>
      <c r="C189" s="57">
        <v>0</v>
      </c>
      <c r="D189" s="57">
        <v>218.54</v>
      </c>
      <c r="E189" s="57">
        <v>300</v>
      </c>
      <c r="F189" s="25"/>
      <c r="G189" s="25"/>
      <c r="H189" s="25"/>
    </row>
    <row r="190" spans="1:8" x14ac:dyDescent="0.25">
      <c r="A190" s="39"/>
      <c r="B190" s="26"/>
      <c r="C190" s="57"/>
      <c r="D190" s="57"/>
      <c r="E190" s="57"/>
      <c r="F190" s="27"/>
      <c r="G190" s="27"/>
      <c r="H190" s="27"/>
    </row>
    <row r="191" spans="1:8" x14ac:dyDescent="0.25">
      <c r="A191" s="39"/>
      <c r="B191" s="26"/>
      <c r="C191" s="57"/>
      <c r="D191" s="57"/>
      <c r="E191" s="57"/>
      <c r="F191" s="25"/>
      <c r="G191" s="25"/>
      <c r="H191" s="27"/>
    </row>
    <row r="192" spans="1:8" ht="21.75" customHeight="1" x14ac:dyDescent="0.25">
      <c r="A192" s="72">
        <v>2402</v>
      </c>
      <c r="B192" s="65" t="s">
        <v>103</v>
      </c>
      <c r="C192" s="74">
        <f>SUM(C200)</f>
        <v>3359.55</v>
      </c>
      <c r="D192" s="74">
        <f>SUM(D193)</f>
        <v>5000</v>
      </c>
      <c r="E192" s="74">
        <f>SUM(E193+E200)</f>
        <v>0</v>
      </c>
      <c r="F192" s="25">
        <v>0</v>
      </c>
      <c r="G192" s="25">
        <v>0</v>
      </c>
      <c r="H192" s="25"/>
    </row>
    <row r="193" spans="1:8" x14ac:dyDescent="0.25">
      <c r="A193" s="45" t="s">
        <v>179</v>
      </c>
      <c r="B193" s="37" t="s">
        <v>180</v>
      </c>
      <c r="C193" s="59">
        <v>0</v>
      </c>
      <c r="D193" s="59">
        <f>SUM(D194)</f>
        <v>5000</v>
      </c>
      <c r="E193" s="59">
        <f>SUM(E194)</f>
        <v>0</v>
      </c>
      <c r="F193" s="25">
        <v>0</v>
      </c>
      <c r="G193" s="25">
        <v>0</v>
      </c>
      <c r="H193" s="25"/>
    </row>
    <row r="194" spans="1:8" ht="26.25" x14ac:dyDescent="0.25">
      <c r="A194" s="45" t="s">
        <v>81</v>
      </c>
      <c r="B194" s="37" t="s">
        <v>181</v>
      </c>
      <c r="C194" s="59">
        <v>0</v>
      </c>
      <c r="D194" s="59">
        <f>SUM(D195)</f>
        <v>5000</v>
      </c>
      <c r="E194" s="59">
        <f>SUM(E195)</f>
        <v>0</v>
      </c>
      <c r="F194" s="25">
        <v>0</v>
      </c>
      <c r="G194" s="25">
        <v>0</v>
      </c>
      <c r="H194" s="27"/>
    </row>
    <row r="195" spans="1:8" x14ac:dyDescent="0.25">
      <c r="A195" s="24">
        <v>3</v>
      </c>
      <c r="B195" s="73" t="s">
        <v>20</v>
      </c>
      <c r="C195" s="59">
        <v>0</v>
      </c>
      <c r="D195" s="59">
        <f>SUM(D196)</f>
        <v>5000</v>
      </c>
      <c r="E195" s="59">
        <f>SUM(E196)</f>
        <v>0</v>
      </c>
      <c r="F195" s="25">
        <v>0</v>
      </c>
      <c r="G195" s="25">
        <v>0</v>
      </c>
      <c r="H195" s="27"/>
    </row>
    <row r="196" spans="1:8" x14ac:dyDescent="0.25">
      <c r="A196" s="24">
        <v>32</v>
      </c>
      <c r="B196" s="73" t="s">
        <v>31</v>
      </c>
      <c r="C196" s="59">
        <v>0</v>
      </c>
      <c r="D196" s="59">
        <f>SUM(D197)</f>
        <v>5000</v>
      </c>
      <c r="E196" s="59">
        <f>SUM(E197)</f>
        <v>0</v>
      </c>
      <c r="F196" s="25">
        <v>0</v>
      </c>
      <c r="G196" s="25">
        <v>0</v>
      </c>
      <c r="H196" s="27"/>
    </row>
    <row r="197" spans="1:8" x14ac:dyDescent="0.25">
      <c r="A197" s="39">
        <v>323</v>
      </c>
      <c r="B197" s="26" t="s">
        <v>70</v>
      </c>
      <c r="C197" s="57">
        <v>0</v>
      </c>
      <c r="D197" s="57">
        <v>5000</v>
      </c>
      <c r="E197" s="57">
        <v>0</v>
      </c>
      <c r="F197" s="27"/>
      <c r="G197" s="27"/>
      <c r="H197" s="27"/>
    </row>
    <row r="198" spans="1:8" ht="21.75" customHeight="1" x14ac:dyDescent="0.25">
      <c r="A198" s="72"/>
      <c r="B198" s="65"/>
      <c r="C198" s="59"/>
      <c r="D198" s="59"/>
      <c r="E198" s="57"/>
      <c r="F198" s="27"/>
      <c r="G198" s="27"/>
      <c r="H198" s="25"/>
    </row>
    <row r="199" spans="1:8" ht="21.75" customHeight="1" x14ac:dyDescent="0.25">
      <c r="A199" s="72"/>
      <c r="B199" s="65"/>
      <c r="C199" s="59"/>
      <c r="D199" s="59"/>
      <c r="E199" s="57"/>
      <c r="F199" s="27"/>
      <c r="G199" s="27"/>
      <c r="H199" s="25"/>
    </row>
    <row r="200" spans="1:8" ht="26.25" x14ac:dyDescent="0.25">
      <c r="A200" s="45" t="s">
        <v>156</v>
      </c>
      <c r="B200" s="37" t="s">
        <v>104</v>
      </c>
      <c r="C200" s="59">
        <f>SUM(C201)</f>
        <v>3359.55</v>
      </c>
      <c r="D200" s="59">
        <v>0</v>
      </c>
      <c r="E200" s="59">
        <v>0</v>
      </c>
      <c r="F200" s="25">
        <v>0</v>
      </c>
      <c r="G200" s="25">
        <v>0</v>
      </c>
      <c r="H200" s="25"/>
    </row>
    <row r="201" spans="1:8" x14ac:dyDescent="0.25">
      <c r="A201" s="45" t="s">
        <v>81</v>
      </c>
      <c r="B201" s="37" t="s">
        <v>157</v>
      </c>
      <c r="C201" s="59">
        <f>SUM(C202)</f>
        <v>3359.55</v>
      </c>
      <c r="D201" s="59">
        <v>0</v>
      </c>
      <c r="E201" s="59">
        <v>0</v>
      </c>
      <c r="F201" s="25">
        <v>0</v>
      </c>
      <c r="G201" s="25">
        <v>0</v>
      </c>
      <c r="H201" s="27"/>
    </row>
    <row r="202" spans="1:8" x14ac:dyDescent="0.25">
      <c r="A202" s="24">
        <v>3</v>
      </c>
      <c r="B202" s="73" t="s">
        <v>20</v>
      </c>
      <c r="C202" s="59">
        <f>SUM(C203)</f>
        <v>3359.55</v>
      </c>
      <c r="D202" s="59">
        <v>0</v>
      </c>
      <c r="E202" s="59">
        <v>0</v>
      </c>
      <c r="F202" s="25">
        <v>0</v>
      </c>
      <c r="G202" s="25">
        <v>0</v>
      </c>
      <c r="H202" s="27"/>
    </row>
    <row r="203" spans="1:8" x14ac:dyDescent="0.25">
      <c r="A203" s="24">
        <v>32</v>
      </c>
      <c r="B203" s="73" t="s">
        <v>31</v>
      </c>
      <c r="C203" s="59">
        <f>SUM(C204)</f>
        <v>3359.55</v>
      </c>
      <c r="D203" s="59">
        <v>0</v>
      </c>
      <c r="E203" s="59">
        <v>0</v>
      </c>
      <c r="F203" s="25">
        <v>0</v>
      </c>
      <c r="G203" s="25">
        <v>0</v>
      </c>
      <c r="H203" s="27"/>
    </row>
    <row r="204" spans="1:8" x14ac:dyDescent="0.25">
      <c r="A204" s="39">
        <v>323</v>
      </c>
      <c r="B204" s="26" t="s">
        <v>70</v>
      </c>
      <c r="C204" s="57">
        <v>3359.55</v>
      </c>
      <c r="D204" s="59">
        <v>0</v>
      </c>
      <c r="E204" s="57">
        <v>0</v>
      </c>
      <c r="F204" s="27"/>
      <c r="G204" s="27"/>
      <c r="H204" s="27"/>
    </row>
    <row r="205" spans="1:8" x14ac:dyDescent="0.25">
      <c r="A205" s="39"/>
      <c r="B205" s="26"/>
      <c r="C205" s="57"/>
      <c r="D205" s="57"/>
      <c r="E205" s="57"/>
      <c r="F205" s="27"/>
      <c r="G205" s="27"/>
      <c r="H205" s="27"/>
    </row>
    <row r="206" spans="1:8" x14ac:dyDescent="0.25">
      <c r="A206" s="28"/>
      <c r="B206" s="29"/>
      <c r="C206" s="59"/>
      <c r="D206" s="59"/>
      <c r="E206" s="57"/>
      <c r="F206" s="25"/>
      <c r="G206" s="25"/>
      <c r="H206" s="27"/>
    </row>
    <row r="207" spans="1:8" x14ac:dyDescent="0.25">
      <c r="A207" s="72">
        <v>2404</v>
      </c>
      <c r="B207" s="65" t="s">
        <v>158</v>
      </c>
      <c r="C207" s="74">
        <f>SUM(C208)</f>
        <v>246277.43000000002</v>
      </c>
      <c r="D207" s="74">
        <f>SUM(D208)</f>
        <v>1481.65</v>
      </c>
      <c r="E207" s="74">
        <f>SUM(E208+E214+E220)</f>
        <v>0</v>
      </c>
      <c r="F207" s="25">
        <v>0</v>
      </c>
      <c r="G207" s="25">
        <v>0</v>
      </c>
      <c r="H207" s="27"/>
    </row>
    <row r="208" spans="1:8" x14ac:dyDescent="0.25">
      <c r="A208" s="45" t="s">
        <v>159</v>
      </c>
      <c r="B208" s="37" t="s">
        <v>160</v>
      </c>
      <c r="C208" s="59">
        <f>SUM(C214+C220)</f>
        <v>246277.43000000002</v>
      </c>
      <c r="D208" s="59">
        <f t="shared" ref="D208:E211" si="10">SUM(D209)</f>
        <v>1481.65</v>
      </c>
      <c r="E208" s="59">
        <f t="shared" si="10"/>
        <v>0</v>
      </c>
      <c r="F208" s="25">
        <v>0</v>
      </c>
      <c r="G208" s="25">
        <v>0</v>
      </c>
      <c r="H208" s="27"/>
    </row>
    <row r="209" spans="1:8" x14ac:dyDescent="0.25">
      <c r="A209" s="45" t="s">
        <v>81</v>
      </c>
      <c r="B209" s="37" t="s">
        <v>129</v>
      </c>
      <c r="C209" s="59">
        <v>0</v>
      </c>
      <c r="D209" s="59">
        <f t="shared" si="10"/>
        <v>1481.65</v>
      </c>
      <c r="E209" s="59">
        <f t="shared" si="10"/>
        <v>0</v>
      </c>
      <c r="F209" s="25">
        <v>0</v>
      </c>
      <c r="G209" s="25">
        <v>0</v>
      </c>
      <c r="H209" s="27"/>
    </row>
    <row r="210" spans="1:8" x14ac:dyDescent="0.25">
      <c r="A210" s="24">
        <v>4</v>
      </c>
      <c r="B210" s="73" t="s">
        <v>125</v>
      </c>
      <c r="C210" s="59">
        <v>0</v>
      </c>
      <c r="D210" s="59">
        <f t="shared" si="10"/>
        <v>1481.65</v>
      </c>
      <c r="E210" s="59">
        <f t="shared" si="10"/>
        <v>0</v>
      </c>
      <c r="F210" s="25">
        <v>0</v>
      </c>
      <c r="G210" s="25">
        <v>0</v>
      </c>
      <c r="H210" s="27"/>
    </row>
    <row r="211" spans="1:8" x14ac:dyDescent="0.25">
      <c r="A211" s="24">
        <v>45</v>
      </c>
      <c r="B211" s="73" t="s">
        <v>161</v>
      </c>
      <c r="C211" s="59">
        <v>0</v>
      </c>
      <c r="D211" s="59">
        <f t="shared" si="10"/>
        <v>1481.65</v>
      </c>
      <c r="E211" s="59">
        <f t="shared" si="10"/>
        <v>0</v>
      </c>
      <c r="F211" s="25">
        <v>0</v>
      </c>
      <c r="G211" s="25">
        <v>0</v>
      </c>
      <c r="H211" s="27"/>
    </row>
    <row r="212" spans="1:8" x14ac:dyDescent="0.25">
      <c r="A212" s="39">
        <v>451</v>
      </c>
      <c r="B212" s="26" t="s">
        <v>161</v>
      </c>
      <c r="C212" s="57">
        <v>0</v>
      </c>
      <c r="D212" s="57">
        <v>1481.65</v>
      </c>
      <c r="E212" s="57">
        <v>0</v>
      </c>
      <c r="F212" s="27"/>
      <c r="G212" s="27"/>
      <c r="H212" s="27"/>
    </row>
    <row r="213" spans="1:8" x14ac:dyDescent="0.25">
      <c r="A213" s="45"/>
      <c r="B213" s="37"/>
      <c r="C213" s="59"/>
      <c r="D213" s="59"/>
      <c r="E213" s="57"/>
      <c r="F213" s="27"/>
      <c r="G213" s="27"/>
      <c r="H213" s="27"/>
    </row>
    <row r="214" spans="1:8" x14ac:dyDescent="0.25">
      <c r="A214" s="45" t="s">
        <v>81</v>
      </c>
      <c r="B214" s="37" t="s">
        <v>95</v>
      </c>
      <c r="C214" s="59">
        <f>SUM(C215)</f>
        <v>229449.45</v>
      </c>
      <c r="D214" s="59">
        <v>0</v>
      </c>
      <c r="E214" s="59">
        <f>SUM(E215)</f>
        <v>0</v>
      </c>
      <c r="F214" s="25">
        <v>0</v>
      </c>
      <c r="G214" s="25">
        <v>0</v>
      </c>
      <c r="H214" s="27"/>
    </row>
    <row r="215" spans="1:8" x14ac:dyDescent="0.25">
      <c r="A215" s="24">
        <v>4</v>
      </c>
      <c r="B215" s="73" t="s">
        <v>125</v>
      </c>
      <c r="C215" s="59">
        <f>SUM(C216)</f>
        <v>229449.45</v>
      </c>
      <c r="D215" s="59">
        <v>0</v>
      </c>
      <c r="E215" s="59">
        <f>SUM(E216)</f>
        <v>0</v>
      </c>
      <c r="F215" s="25">
        <v>0</v>
      </c>
      <c r="G215" s="25">
        <v>0</v>
      </c>
      <c r="H215" s="27"/>
    </row>
    <row r="216" spans="1:8" x14ac:dyDescent="0.25">
      <c r="A216" s="24">
        <v>45</v>
      </c>
      <c r="B216" s="73" t="s">
        <v>161</v>
      </c>
      <c r="C216" s="59">
        <f>SUM(C217)</f>
        <v>229449.45</v>
      </c>
      <c r="D216" s="59">
        <v>0</v>
      </c>
      <c r="E216" s="59">
        <f>SUM(E217)</f>
        <v>0</v>
      </c>
      <c r="F216" s="25">
        <v>0</v>
      </c>
      <c r="G216" s="25">
        <v>0</v>
      </c>
      <c r="H216" s="27"/>
    </row>
    <row r="217" spans="1:8" x14ac:dyDescent="0.25">
      <c r="A217" s="39">
        <v>451</v>
      </c>
      <c r="B217" s="26" t="s">
        <v>161</v>
      </c>
      <c r="C217" s="57">
        <v>229449.45</v>
      </c>
      <c r="D217" s="59">
        <v>0</v>
      </c>
      <c r="E217" s="57">
        <v>0</v>
      </c>
      <c r="F217" s="25"/>
      <c r="G217" s="25"/>
      <c r="H217" s="27"/>
    </row>
    <row r="218" spans="1:8" x14ac:dyDescent="0.25">
      <c r="A218" s="28"/>
      <c r="B218" s="29"/>
      <c r="C218" s="59"/>
      <c r="D218" s="59"/>
      <c r="E218" s="57"/>
      <c r="F218" s="25"/>
      <c r="G218" s="25"/>
      <c r="H218" s="27"/>
    </row>
    <row r="219" spans="1:8" x14ac:dyDescent="0.25">
      <c r="A219" s="28"/>
      <c r="B219" s="29"/>
      <c r="C219" s="59"/>
      <c r="D219" s="59"/>
      <c r="E219" s="57"/>
      <c r="F219" s="25"/>
      <c r="G219" s="25"/>
      <c r="H219" s="27"/>
    </row>
    <row r="220" spans="1:8" ht="26.25" x14ac:dyDescent="0.25">
      <c r="A220" s="30" t="s">
        <v>81</v>
      </c>
      <c r="B220" s="44" t="s">
        <v>162</v>
      </c>
      <c r="C220" s="59">
        <f>SUM(C221)</f>
        <v>16827.98</v>
      </c>
      <c r="D220" s="59">
        <v>0</v>
      </c>
      <c r="E220" s="59">
        <f>SUM(E221)</f>
        <v>0</v>
      </c>
      <c r="F220" s="25">
        <v>0</v>
      </c>
      <c r="G220" s="25">
        <v>0</v>
      </c>
      <c r="H220" s="25"/>
    </row>
    <row r="221" spans="1:8" x14ac:dyDescent="0.25">
      <c r="A221" s="24">
        <v>4</v>
      </c>
      <c r="B221" s="73" t="s">
        <v>125</v>
      </c>
      <c r="C221" s="61">
        <f>SUM(C222+C224)</f>
        <v>16827.98</v>
      </c>
      <c r="D221" s="61">
        <v>0</v>
      </c>
      <c r="E221" s="59">
        <f>SUM(E222+E224)</f>
        <v>0</v>
      </c>
      <c r="F221" s="25">
        <v>0</v>
      </c>
      <c r="G221" s="25">
        <v>0</v>
      </c>
      <c r="H221" s="27"/>
    </row>
    <row r="222" spans="1:8" x14ac:dyDescent="0.25">
      <c r="A222" s="24">
        <v>41</v>
      </c>
      <c r="B222" s="29" t="s">
        <v>125</v>
      </c>
      <c r="C222" s="61">
        <f>SUM(C223)</f>
        <v>11915.88</v>
      </c>
      <c r="D222" s="61">
        <v>0</v>
      </c>
      <c r="E222" s="59">
        <f>SUM(E223)</f>
        <v>0</v>
      </c>
      <c r="F222" s="25">
        <v>0</v>
      </c>
      <c r="G222" s="25">
        <v>0</v>
      </c>
      <c r="H222" s="27"/>
    </row>
    <row r="223" spans="1:8" x14ac:dyDescent="0.25">
      <c r="A223" s="39">
        <v>412</v>
      </c>
      <c r="B223" s="35" t="s">
        <v>163</v>
      </c>
      <c r="C223" s="60">
        <v>11915.88</v>
      </c>
      <c r="D223" s="60">
        <v>0</v>
      </c>
      <c r="E223" s="57">
        <v>0</v>
      </c>
      <c r="F223" s="25"/>
      <c r="G223" s="25"/>
      <c r="H223" s="27"/>
    </row>
    <row r="224" spans="1:8" x14ac:dyDescent="0.25">
      <c r="A224" s="24">
        <v>42</v>
      </c>
      <c r="B224" s="73" t="s">
        <v>166</v>
      </c>
      <c r="C224" s="61">
        <v>4912.1000000000004</v>
      </c>
      <c r="D224" s="61">
        <v>0</v>
      </c>
      <c r="E224" s="59">
        <f>SUM(E225)</f>
        <v>0</v>
      </c>
      <c r="F224" s="25">
        <v>0</v>
      </c>
      <c r="G224" s="25">
        <v>0</v>
      </c>
      <c r="H224" s="27"/>
    </row>
    <row r="225" spans="1:8" x14ac:dyDescent="0.25">
      <c r="A225" s="39">
        <v>422</v>
      </c>
      <c r="B225" s="35" t="s">
        <v>126</v>
      </c>
      <c r="C225" s="60">
        <v>4912.1000000000004</v>
      </c>
      <c r="D225" s="60">
        <v>0</v>
      </c>
      <c r="E225" s="57">
        <v>0</v>
      </c>
      <c r="F225" s="25"/>
      <c r="G225" s="25"/>
      <c r="H225" s="27"/>
    </row>
    <row r="226" spans="1:8" x14ac:dyDescent="0.25">
      <c r="A226" s="24"/>
      <c r="B226" s="29"/>
      <c r="C226" s="61"/>
      <c r="D226" s="61"/>
      <c r="E226" s="57"/>
      <c r="F226" s="27"/>
      <c r="G226" s="27"/>
      <c r="H226" s="27"/>
    </row>
    <row r="227" spans="1:8" x14ac:dyDescent="0.25">
      <c r="A227" s="24"/>
      <c r="B227" s="29"/>
      <c r="C227" s="61"/>
      <c r="D227" s="61"/>
      <c r="E227" s="57"/>
      <c r="F227" s="25"/>
      <c r="G227" s="25"/>
      <c r="H227" s="27"/>
    </row>
    <row r="228" spans="1:8" x14ac:dyDescent="0.25">
      <c r="A228" s="72">
        <v>2406</v>
      </c>
      <c r="B228" s="65" t="s">
        <v>164</v>
      </c>
      <c r="C228" s="74">
        <v>11937.36</v>
      </c>
      <c r="D228" s="74">
        <f>SUM(D229+D242+D256)</f>
        <v>4792.1000000000004</v>
      </c>
      <c r="E228" s="74">
        <f>SUM(E229+E242+E256)</f>
        <v>4287.1000000000004</v>
      </c>
      <c r="F228" s="25">
        <v>4287.1000000000004</v>
      </c>
      <c r="G228" s="25">
        <v>4287.1000000000004</v>
      </c>
      <c r="H228" s="27"/>
    </row>
    <row r="229" spans="1:8" x14ac:dyDescent="0.25">
      <c r="A229" s="45" t="s">
        <v>105</v>
      </c>
      <c r="B229" s="37" t="s">
        <v>165</v>
      </c>
      <c r="C229" s="59">
        <f>SUM(C230+C236)</f>
        <v>11937.36</v>
      </c>
      <c r="D229" s="59">
        <f>SUM(D230)</f>
        <v>4047.1</v>
      </c>
      <c r="E229" s="59">
        <f>SUM(E230+E236)</f>
        <v>4047.1</v>
      </c>
      <c r="F229" s="25">
        <v>4047.1</v>
      </c>
      <c r="G229" s="25">
        <v>4047.1</v>
      </c>
      <c r="H229" s="27"/>
    </row>
    <row r="230" spans="1:8" x14ac:dyDescent="0.25">
      <c r="A230" s="45" t="s">
        <v>81</v>
      </c>
      <c r="B230" s="37" t="s">
        <v>95</v>
      </c>
      <c r="C230" s="59">
        <f>SUM(C231)</f>
        <v>10527.18</v>
      </c>
      <c r="D230" s="59">
        <f>SUM(D231)</f>
        <v>4047.1</v>
      </c>
      <c r="E230" s="59">
        <f>SUM(E231)</f>
        <v>4047.1</v>
      </c>
      <c r="F230" s="25">
        <v>4047.1</v>
      </c>
      <c r="G230" s="25">
        <v>4047.1</v>
      </c>
      <c r="H230" s="27"/>
    </row>
    <row r="231" spans="1:8" x14ac:dyDescent="0.25">
      <c r="A231" s="24">
        <v>4</v>
      </c>
      <c r="B231" s="73" t="s">
        <v>125</v>
      </c>
      <c r="C231" s="59">
        <f>SUM(C232)</f>
        <v>10527.18</v>
      </c>
      <c r="D231" s="59">
        <f>SUM(D232)</f>
        <v>4047.1</v>
      </c>
      <c r="E231" s="59">
        <f>SUM(E232)</f>
        <v>4047.1</v>
      </c>
      <c r="F231" s="25">
        <v>4047.1</v>
      </c>
      <c r="G231" s="25">
        <v>4047.1</v>
      </c>
      <c r="H231" s="27"/>
    </row>
    <row r="232" spans="1:8" x14ac:dyDescent="0.25">
      <c r="A232" s="24">
        <v>42</v>
      </c>
      <c r="B232" s="73" t="s">
        <v>166</v>
      </c>
      <c r="C232" s="59">
        <f>SUM(C233)</f>
        <v>10527.18</v>
      </c>
      <c r="D232" s="59">
        <f>SUM(D233)</f>
        <v>4047.1</v>
      </c>
      <c r="E232" s="59">
        <f>SUM(E233)</f>
        <v>4047.1</v>
      </c>
      <c r="F232" s="25">
        <v>4047.1</v>
      </c>
      <c r="G232" s="25">
        <v>4047.1</v>
      </c>
      <c r="H232" s="27"/>
    </row>
    <row r="233" spans="1:8" x14ac:dyDescent="0.25">
      <c r="A233" s="39">
        <v>422</v>
      </c>
      <c r="B233" s="26" t="s">
        <v>126</v>
      </c>
      <c r="C233" s="57">
        <v>10527.18</v>
      </c>
      <c r="D233" s="57">
        <v>4047.1</v>
      </c>
      <c r="E233" s="57">
        <v>4047.1</v>
      </c>
      <c r="F233" s="27"/>
      <c r="G233" s="27"/>
      <c r="H233" s="27"/>
    </row>
    <row r="234" spans="1:8" x14ac:dyDescent="0.25">
      <c r="A234" s="28"/>
      <c r="B234" s="29"/>
      <c r="C234" s="59"/>
      <c r="D234" s="59"/>
      <c r="E234" s="57"/>
      <c r="F234" s="27"/>
      <c r="G234" s="27"/>
      <c r="H234" s="27"/>
    </row>
    <row r="235" spans="1:8" x14ac:dyDescent="0.25">
      <c r="A235" s="30"/>
      <c r="B235" s="29"/>
      <c r="C235" s="59"/>
      <c r="D235" s="59"/>
      <c r="E235" s="57"/>
      <c r="F235" s="27"/>
      <c r="G235" s="27"/>
      <c r="H235" s="27"/>
    </row>
    <row r="236" spans="1:8" x14ac:dyDescent="0.25">
      <c r="A236" s="30" t="s">
        <v>81</v>
      </c>
      <c r="B236" s="29" t="s">
        <v>167</v>
      </c>
      <c r="C236" s="59">
        <f>SUM(C237)</f>
        <v>1410.18</v>
      </c>
      <c r="D236" s="59">
        <v>771</v>
      </c>
      <c r="E236" s="59">
        <f>SUM(E237)</f>
        <v>0</v>
      </c>
      <c r="F236" s="25">
        <v>0</v>
      </c>
      <c r="G236" s="25">
        <v>0</v>
      </c>
      <c r="H236" s="25"/>
    </row>
    <row r="237" spans="1:8" x14ac:dyDescent="0.25">
      <c r="A237" s="24">
        <v>4</v>
      </c>
      <c r="B237" s="73" t="s">
        <v>125</v>
      </c>
      <c r="C237" s="61">
        <f>SUM(C238)</f>
        <v>1410.18</v>
      </c>
      <c r="D237" s="61">
        <v>771</v>
      </c>
      <c r="E237" s="59">
        <f>SUM(E238)</f>
        <v>0</v>
      </c>
      <c r="F237" s="25">
        <v>0</v>
      </c>
      <c r="G237" s="25">
        <v>0</v>
      </c>
      <c r="H237" s="27"/>
    </row>
    <row r="238" spans="1:8" x14ac:dyDescent="0.25">
      <c r="A238" s="24">
        <v>42</v>
      </c>
      <c r="B238" s="73" t="s">
        <v>166</v>
      </c>
      <c r="C238" s="61">
        <f>SUM(C239)</f>
        <v>1410.18</v>
      </c>
      <c r="D238" s="61">
        <v>771</v>
      </c>
      <c r="E238" s="59">
        <f>SUM(E239)</f>
        <v>0</v>
      </c>
      <c r="F238" s="25">
        <v>0</v>
      </c>
      <c r="G238" s="25">
        <v>0</v>
      </c>
      <c r="H238" s="27"/>
    </row>
    <row r="239" spans="1:8" x14ac:dyDescent="0.25">
      <c r="A239" s="34">
        <v>422</v>
      </c>
      <c r="B239" s="26" t="s">
        <v>126</v>
      </c>
      <c r="C239" s="57">
        <v>1410.18</v>
      </c>
      <c r="D239" s="57">
        <v>771</v>
      </c>
      <c r="E239" s="57">
        <v>0</v>
      </c>
      <c r="F239" s="27"/>
      <c r="G239" s="27"/>
      <c r="H239" s="27"/>
    </row>
    <row r="240" spans="1:8" ht="30.6" customHeight="1" x14ac:dyDescent="0.25">
      <c r="A240" s="34"/>
      <c r="B240" s="35"/>
      <c r="C240" s="57"/>
      <c r="D240" s="57"/>
      <c r="E240" s="57"/>
      <c r="F240" s="27"/>
      <c r="G240" s="27"/>
      <c r="H240" s="27"/>
    </row>
    <row r="241" spans="1:8" x14ac:dyDescent="0.25">
      <c r="A241" s="39"/>
      <c r="B241" s="26"/>
      <c r="C241" s="57"/>
      <c r="D241" s="57"/>
      <c r="E241" s="57"/>
      <c r="F241" s="27"/>
      <c r="G241" s="27"/>
      <c r="H241" s="27"/>
    </row>
    <row r="242" spans="1:8" x14ac:dyDescent="0.25">
      <c r="A242" s="45" t="s">
        <v>168</v>
      </c>
      <c r="B242" s="37" t="s">
        <v>169</v>
      </c>
      <c r="C242" s="59">
        <f>SUM(C243+C249)</f>
        <v>1162.47</v>
      </c>
      <c r="D242" s="59">
        <f>SUM(D243+D249)</f>
        <v>500</v>
      </c>
      <c r="E242" s="59">
        <f>SUM(E243+E249)</f>
        <v>0</v>
      </c>
      <c r="F242" s="25">
        <v>0</v>
      </c>
      <c r="G242" s="25">
        <v>0</v>
      </c>
      <c r="H242" s="25"/>
    </row>
    <row r="243" spans="1:8" x14ac:dyDescent="0.25">
      <c r="A243" s="45" t="s">
        <v>81</v>
      </c>
      <c r="B243" s="37" t="s">
        <v>88</v>
      </c>
      <c r="C243" s="59">
        <f>SUM(C244)</f>
        <v>1162.47</v>
      </c>
      <c r="D243" s="59">
        <v>0</v>
      </c>
      <c r="E243" s="59">
        <v>0</v>
      </c>
      <c r="F243" s="25">
        <v>0</v>
      </c>
      <c r="G243" s="25">
        <v>0</v>
      </c>
      <c r="H243" s="25"/>
    </row>
    <row r="244" spans="1:8" x14ac:dyDescent="0.25">
      <c r="A244" s="24">
        <v>4</v>
      </c>
      <c r="B244" s="73" t="s">
        <v>125</v>
      </c>
      <c r="C244" s="59">
        <f>SUM(C245)</f>
        <v>1162.47</v>
      </c>
      <c r="D244" s="59">
        <v>0</v>
      </c>
      <c r="E244" s="59">
        <v>0</v>
      </c>
      <c r="F244" s="25">
        <v>0</v>
      </c>
      <c r="G244" s="25">
        <v>0</v>
      </c>
      <c r="H244" s="25"/>
    </row>
    <row r="245" spans="1:8" x14ac:dyDescent="0.25">
      <c r="A245" s="24">
        <v>42</v>
      </c>
      <c r="B245" s="73" t="s">
        <v>166</v>
      </c>
      <c r="C245" s="59">
        <f>SUM(C246)</f>
        <v>1162.47</v>
      </c>
      <c r="D245" s="59">
        <v>0</v>
      </c>
      <c r="E245" s="59">
        <v>0</v>
      </c>
      <c r="F245" s="25">
        <v>0</v>
      </c>
      <c r="G245" s="25">
        <v>0</v>
      </c>
      <c r="H245" s="25"/>
    </row>
    <row r="246" spans="1:8" x14ac:dyDescent="0.25">
      <c r="A246" s="39">
        <v>424</v>
      </c>
      <c r="B246" s="26" t="s">
        <v>127</v>
      </c>
      <c r="C246" s="57">
        <v>1162.47</v>
      </c>
      <c r="D246" s="59">
        <v>0</v>
      </c>
      <c r="E246" s="59">
        <v>0</v>
      </c>
      <c r="F246" s="25"/>
      <c r="G246" s="25"/>
      <c r="H246" s="25"/>
    </row>
    <row r="247" spans="1:8" x14ac:dyDescent="0.25">
      <c r="A247" s="39"/>
      <c r="B247" s="26"/>
      <c r="C247" s="57"/>
      <c r="D247" s="57"/>
      <c r="E247" s="57"/>
      <c r="F247" s="27"/>
      <c r="G247" s="27"/>
      <c r="H247" s="27"/>
    </row>
    <row r="248" spans="1:8" x14ac:dyDescent="0.25">
      <c r="A248" s="39"/>
      <c r="B248" s="26"/>
      <c r="C248" s="57"/>
      <c r="D248" s="57"/>
      <c r="E248" s="57"/>
      <c r="F248" s="27"/>
      <c r="G248" s="27"/>
      <c r="H248" s="27"/>
    </row>
    <row r="249" spans="1:8" x14ac:dyDescent="0.25">
      <c r="A249" s="45" t="s">
        <v>81</v>
      </c>
      <c r="B249" s="37" t="s">
        <v>95</v>
      </c>
      <c r="C249" s="59">
        <v>0</v>
      </c>
      <c r="D249" s="59">
        <v>500</v>
      </c>
      <c r="E249" s="59">
        <f>SUM(E250)</f>
        <v>0</v>
      </c>
      <c r="F249" s="25">
        <v>0</v>
      </c>
      <c r="G249" s="25">
        <v>0</v>
      </c>
      <c r="H249" s="25"/>
    </row>
    <row r="250" spans="1:8" x14ac:dyDescent="0.25">
      <c r="A250" s="24">
        <v>4</v>
      </c>
      <c r="B250" s="73" t="s">
        <v>125</v>
      </c>
      <c r="C250" s="59">
        <v>0</v>
      </c>
      <c r="D250" s="59">
        <v>500</v>
      </c>
      <c r="E250" s="59">
        <f>SUM(E251)</f>
        <v>0</v>
      </c>
      <c r="F250" s="25">
        <v>0</v>
      </c>
      <c r="G250" s="25">
        <v>0</v>
      </c>
      <c r="H250" s="25"/>
    </row>
    <row r="251" spans="1:8" x14ac:dyDescent="0.25">
      <c r="A251" s="24">
        <v>42</v>
      </c>
      <c r="B251" s="73" t="s">
        <v>166</v>
      </c>
      <c r="C251" s="59">
        <v>0</v>
      </c>
      <c r="D251" s="59">
        <v>500</v>
      </c>
      <c r="E251" s="59">
        <f>SUM(E252)</f>
        <v>0</v>
      </c>
      <c r="F251" s="25">
        <v>0</v>
      </c>
      <c r="G251" s="25">
        <v>0</v>
      </c>
      <c r="H251" s="25"/>
    </row>
    <row r="252" spans="1:8" x14ac:dyDescent="0.25">
      <c r="A252" s="39">
        <v>424</v>
      </c>
      <c r="B252" s="26" t="s">
        <v>127</v>
      </c>
      <c r="C252" s="57">
        <v>0</v>
      </c>
      <c r="D252" s="57">
        <v>500</v>
      </c>
      <c r="E252" s="57">
        <v>0</v>
      </c>
      <c r="F252" s="27"/>
      <c r="G252" s="27"/>
      <c r="H252" s="27"/>
    </row>
    <row r="253" spans="1:8" x14ac:dyDescent="0.25">
      <c r="A253" s="24"/>
      <c r="B253" s="26"/>
      <c r="C253" s="57"/>
      <c r="D253" s="57"/>
      <c r="E253" s="57"/>
      <c r="F253" s="27"/>
      <c r="G253" s="27"/>
      <c r="H253" s="27"/>
    </row>
    <row r="254" spans="1:8" x14ac:dyDescent="0.25">
      <c r="A254" s="79"/>
      <c r="B254" s="80"/>
      <c r="C254" s="81"/>
      <c r="D254" s="81"/>
      <c r="E254" s="81"/>
      <c r="F254" s="82"/>
      <c r="G254" s="82"/>
      <c r="H254" s="82"/>
    </row>
    <row r="255" spans="1:8" x14ac:dyDescent="0.25">
      <c r="A255" s="79"/>
      <c r="B255" s="80"/>
      <c r="C255" s="81"/>
      <c r="D255" s="81"/>
      <c r="E255" s="81"/>
      <c r="F255" s="120"/>
      <c r="G255" s="120"/>
      <c r="H255" s="82"/>
    </row>
    <row r="256" spans="1:8" x14ac:dyDescent="0.25">
      <c r="A256" s="45" t="s">
        <v>182</v>
      </c>
      <c r="B256" s="37" t="s">
        <v>183</v>
      </c>
      <c r="C256" s="59">
        <v>0</v>
      </c>
      <c r="D256" s="59">
        <f>SUM(D257+D263)</f>
        <v>245</v>
      </c>
      <c r="E256" s="59">
        <f>SUM(E257)</f>
        <v>240</v>
      </c>
      <c r="F256" s="25">
        <v>240</v>
      </c>
      <c r="G256" s="25">
        <v>240</v>
      </c>
      <c r="H256" s="27"/>
    </row>
    <row r="257" spans="1:8" x14ac:dyDescent="0.25">
      <c r="A257" s="45" t="s">
        <v>81</v>
      </c>
      <c r="B257" s="37" t="s">
        <v>88</v>
      </c>
      <c r="C257" s="59">
        <v>0</v>
      </c>
      <c r="D257" s="59">
        <f>SUM(D258)</f>
        <v>245</v>
      </c>
      <c r="E257" s="59">
        <f>SUM(E258)</f>
        <v>240</v>
      </c>
      <c r="F257" s="25">
        <v>240</v>
      </c>
      <c r="G257" s="25">
        <v>240</v>
      </c>
      <c r="H257" s="27"/>
    </row>
    <row r="258" spans="1:8" x14ac:dyDescent="0.25">
      <c r="A258" s="24">
        <v>4</v>
      </c>
      <c r="B258" s="73" t="s">
        <v>125</v>
      </c>
      <c r="C258" s="59">
        <v>0</v>
      </c>
      <c r="D258" s="59">
        <f>SUM(D259)</f>
        <v>245</v>
      </c>
      <c r="E258" s="59">
        <f>SUM(E259)</f>
        <v>240</v>
      </c>
      <c r="F258" s="25">
        <v>240</v>
      </c>
      <c r="G258" s="25">
        <v>240</v>
      </c>
      <c r="H258" s="27"/>
    </row>
    <row r="259" spans="1:8" x14ac:dyDescent="0.25">
      <c r="A259" s="24">
        <v>42</v>
      </c>
      <c r="B259" s="73" t="s">
        <v>166</v>
      </c>
      <c r="C259" s="59">
        <v>0</v>
      </c>
      <c r="D259" s="59">
        <f>SUM(D260)</f>
        <v>245</v>
      </c>
      <c r="E259" s="59">
        <f>SUM(E260)</f>
        <v>240</v>
      </c>
      <c r="F259" s="25">
        <v>240</v>
      </c>
      <c r="G259" s="25">
        <v>240</v>
      </c>
      <c r="H259" s="27"/>
    </row>
    <row r="260" spans="1:8" x14ac:dyDescent="0.25">
      <c r="A260" s="39">
        <v>424</v>
      </c>
      <c r="B260" s="26" t="s">
        <v>127</v>
      </c>
      <c r="C260" s="57">
        <v>0</v>
      </c>
      <c r="D260" s="57">
        <v>245</v>
      </c>
      <c r="E260" s="57">
        <v>240</v>
      </c>
      <c r="F260" s="27"/>
      <c r="G260" s="27"/>
      <c r="H260" s="27"/>
    </row>
    <row r="261" spans="1:8" x14ac:dyDescent="0.25">
      <c r="A261" s="50"/>
      <c r="B261" s="51"/>
      <c r="C261" s="62"/>
      <c r="D261" s="62"/>
      <c r="E261" s="62"/>
      <c r="F261" s="52"/>
      <c r="G261" s="52"/>
      <c r="H261" s="52"/>
    </row>
    <row r="262" spans="1:8" x14ac:dyDescent="0.25">
      <c r="A262" s="257" t="s">
        <v>106</v>
      </c>
      <c r="B262" s="258"/>
      <c r="C262" s="59">
        <v>1180083.55</v>
      </c>
      <c r="D262" s="59">
        <f>SUM(D7+D80+D177+D192+D207+D228)</f>
        <v>965651.78000000014</v>
      </c>
      <c r="E262" s="59">
        <f>SUM(E7+E80+E177+E192+E207+E228)</f>
        <v>969168.7</v>
      </c>
      <c r="F262" s="25">
        <v>1628860</v>
      </c>
      <c r="G262" s="25">
        <v>1628860</v>
      </c>
      <c r="H262" s="27"/>
    </row>
    <row r="268" spans="1:8" x14ac:dyDescent="0.25">
      <c r="E268" s="84"/>
    </row>
    <row r="270" spans="1:8" x14ac:dyDescent="0.25">
      <c r="C270" s="75"/>
    </row>
  </sheetData>
  <mergeCells count="3">
    <mergeCell ref="A262:B262"/>
    <mergeCell ref="A1:H1"/>
    <mergeCell ref="A3:H3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topLeftCell="A233" workbookViewId="0">
      <selection activeCell="G266" sqref="G266"/>
    </sheetView>
  </sheetViews>
  <sheetFormatPr defaultRowHeight="15" x14ac:dyDescent="0.25"/>
  <cols>
    <col min="1" max="1" width="12.85546875" style="85" customWidth="1"/>
    <col min="2" max="2" width="43.42578125" style="85" customWidth="1"/>
    <col min="3" max="3" width="20.7109375" style="85" customWidth="1"/>
    <col min="4" max="4" width="20.28515625" style="187" customWidth="1"/>
    <col min="5" max="5" width="20.28515625" style="85" customWidth="1"/>
    <col min="6" max="7" width="20.5703125" style="85" customWidth="1"/>
    <col min="8" max="8" width="14.7109375" style="142" customWidth="1"/>
    <col min="9" max="9" width="13.42578125" style="142" customWidth="1"/>
    <col min="10" max="16384" width="9.140625" style="85"/>
  </cols>
  <sheetData>
    <row r="1" spans="1:9" ht="42" customHeight="1" x14ac:dyDescent="0.25">
      <c r="A1" s="247" t="s">
        <v>110</v>
      </c>
      <c r="B1" s="247"/>
      <c r="C1" s="247"/>
      <c r="D1" s="247"/>
      <c r="E1" s="247"/>
      <c r="F1" s="247"/>
      <c r="G1" s="247"/>
      <c r="H1" s="247"/>
    </row>
    <row r="2" spans="1:9" ht="18" x14ac:dyDescent="0.25">
      <c r="A2" s="76"/>
      <c r="B2" s="76"/>
      <c r="C2" s="76"/>
      <c r="D2" s="185"/>
      <c r="E2" s="76"/>
      <c r="F2" s="76"/>
      <c r="G2" s="76"/>
      <c r="H2" s="183"/>
    </row>
    <row r="3" spans="1:9" ht="18" customHeight="1" x14ac:dyDescent="0.25">
      <c r="A3" s="247" t="s">
        <v>28</v>
      </c>
      <c r="B3" s="248"/>
      <c r="C3" s="248"/>
      <c r="D3" s="248"/>
      <c r="E3" s="248"/>
      <c r="F3" s="248"/>
      <c r="G3" s="248"/>
      <c r="H3" s="248"/>
    </row>
    <row r="4" spans="1:9" ht="18" x14ac:dyDescent="0.25">
      <c r="A4" s="76"/>
      <c r="B4" s="76"/>
      <c r="C4" s="76"/>
      <c r="D4" s="185"/>
      <c r="E4" s="76"/>
      <c r="F4" s="76"/>
      <c r="G4" s="76"/>
      <c r="H4" s="183"/>
    </row>
    <row r="5" spans="1:9" ht="25.5" x14ac:dyDescent="0.25">
      <c r="A5" s="189" t="s">
        <v>30</v>
      </c>
      <c r="B5" s="189" t="s">
        <v>37</v>
      </c>
      <c r="C5" s="190" t="s">
        <v>115</v>
      </c>
      <c r="D5" s="190" t="s">
        <v>116</v>
      </c>
      <c r="E5" s="190" t="s">
        <v>113</v>
      </c>
      <c r="F5" s="191" t="s">
        <v>12</v>
      </c>
      <c r="G5" s="191" t="s">
        <v>114</v>
      </c>
      <c r="H5" s="188" t="s">
        <v>205</v>
      </c>
      <c r="I5" s="189" t="s">
        <v>206</v>
      </c>
    </row>
    <row r="6" spans="1:9" x14ac:dyDescent="0.25">
      <c r="A6" s="192"/>
      <c r="B6" s="193"/>
      <c r="C6" s="194">
        <v>1</v>
      </c>
      <c r="D6" s="194">
        <v>2</v>
      </c>
      <c r="E6" s="194">
        <v>3</v>
      </c>
      <c r="F6" s="194">
        <v>4</v>
      </c>
      <c r="G6" s="194">
        <v>5</v>
      </c>
      <c r="H6" s="195">
        <v>6</v>
      </c>
      <c r="I6" s="196">
        <v>7</v>
      </c>
    </row>
    <row r="7" spans="1:9" ht="26.25" x14ac:dyDescent="0.25">
      <c r="A7" s="93">
        <v>2201</v>
      </c>
      <c r="B7" s="94" t="s">
        <v>64</v>
      </c>
      <c r="C7" s="98">
        <f>SUM(C8+C25+C36+C48)</f>
        <v>913086.44</v>
      </c>
      <c r="D7" s="147">
        <f>SUM(D8+D25+D36+D48)</f>
        <v>913995.56</v>
      </c>
      <c r="E7" s="98">
        <f>SUM(E8+E25+E36+E48)</f>
        <v>921117.12</v>
      </c>
      <c r="F7" s="87">
        <v>921117.12</v>
      </c>
      <c r="G7" s="87">
        <v>921117.12</v>
      </c>
      <c r="H7" s="121">
        <f>SUM(E7/C7)*100</f>
        <v>100.87950928282321</v>
      </c>
      <c r="I7" s="184">
        <f>SUM(E7/D7)*100</f>
        <v>100.77916789880248</v>
      </c>
    </row>
    <row r="8" spans="1:9" x14ac:dyDescent="0.25">
      <c r="A8" s="89" t="s">
        <v>55</v>
      </c>
      <c r="B8" s="90" t="s">
        <v>56</v>
      </c>
      <c r="C8" s="87">
        <f t="shared" ref="C8:E9" si="0">SUM(C9)</f>
        <v>750759.84</v>
      </c>
      <c r="D8" s="143">
        <f t="shared" si="0"/>
        <v>815360.66</v>
      </c>
      <c r="E8" s="87">
        <f t="shared" si="0"/>
        <v>831230</v>
      </c>
      <c r="F8" s="87">
        <v>831230</v>
      </c>
      <c r="G8" s="87">
        <v>831230</v>
      </c>
      <c r="H8" s="121">
        <f t="shared" ref="H8:H70" si="1">SUM(E8/C8)*100</f>
        <v>110.71849554446067</v>
      </c>
      <c r="I8" s="184">
        <f t="shared" ref="I8:I71" si="2">SUM(E8/D8)*100</f>
        <v>101.94629699205748</v>
      </c>
    </row>
    <row r="9" spans="1:9" ht="26.25" x14ac:dyDescent="0.25">
      <c r="A9" s="91" t="s">
        <v>57</v>
      </c>
      <c r="B9" s="92" t="s">
        <v>58</v>
      </c>
      <c r="C9" s="87">
        <f t="shared" si="0"/>
        <v>750759.84</v>
      </c>
      <c r="D9" s="143">
        <f t="shared" si="0"/>
        <v>815360.66</v>
      </c>
      <c r="E9" s="87">
        <f t="shared" si="0"/>
        <v>831230</v>
      </c>
      <c r="F9" s="87">
        <v>831230</v>
      </c>
      <c r="G9" s="87">
        <v>831230</v>
      </c>
      <c r="H9" s="121">
        <f t="shared" si="1"/>
        <v>110.71849554446067</v>
      </c>
      <c r="I9" s="184">
        <f t="shared" si="2"/>
        <v>101.94629699205748</v>
      </c>
    </row>
    <row r="10" spans="1:9" x14ac:dyDescent="0.25">
      <c r="A10" s="93">
        <v>3</v>
      </c>
      <c r="B10" s="94" t="s">
        <v>20</v>
      </c>
      <c r="C10" s="87">
        <f>SUM(C11+C15+C19+C21)</f>
        <v>750759.84</v>
      </c>
      <c r="D10" s="143">
        <f>SUM(D11+D15+D19+D21)</f>
        <v>815360.66</v>
      </c>
      <c r="E10" s="87">
        <f>SUM(E11+E15+E19)</f>
        <v>831230</v>
      </c>
      <c r="F10" s="87">
        <v>831230</v>
      </c>
      <c r="G10" s="87">
        <v>831230</v>
      </c>
      <c r="H10" s="121">
        <f t="shared" si="1"/>
        <v>110.71849554446067</v>
      </c>
      <c r="I10" s="184">
        <f t="shared" si="2"/>
        <v>101.94629699205748</v>
      </c>
    </row>
    <row r="11" spans="1:9" x14ac:dyDescent="0.25">
      <c r="A11" s="93">
        <v>31</v>
      </c>
      <c r="B11" s="94" t="s">
        <v>23</v>
      </c>
      <c r="C11" s="87">
        <f>SUM(C12:C14)</f>
        <v>744247.45</v>
      </c>
      <c r="D11" s="143">
        <f>SUM(D12:D14)</f>
        <v>799372.38</v>
      </c>
      <c r="E11" s="87">
        <f>SUM(E12:E14)</f>
        <v>815550</v>
      </c>
      <c r="F11" s="87">
        <v>815550</v>
      </c>
      <c r="G11" s="87">
        <v>815550</v>
      </c>
      <c r="H11" s="121">
        <f t="shared" si="1"/>
        <v>109.58048966106637</v>
      </c>
      <c r="I11" s="184">
        <f t="shared" si="2"/>
        <v>102.02379021401767</v>
      </c>
    </row>
    <row r="12" spans="1:9" hidden="1" x14ac:dyDescent="0.25">
      <c r="A12" s="95">
        <v>311</v>
      </c>
      <c r="B12" s="96" t="s">
        <v>59</v>
      </c>
      <c r="C12" s="49">
        <v>493588.94</v>
      </c>
      <c r="D12" s="144">
        <v>650000</v>
      </c>
      <c r="E12" s="49">
        <v>670000</v>
      </c>
      <c r="F12" s="49"/>
      <c r="G12" s="49"/>
      <c r="H12" s="121">
        <f t="shared" si="1"/>
        <v>135.74048073281381</v>
      </c>
      <c r="I12" s="184">
        <f t="shared" si="2"/>
        <v>103.07692307692307</v>
      </c>
    </row>
    <row r="13" spans="1:9" hidden="1" x14ac:dyDescent="0.25">
      <c r="A13" s="95">
        <v>312</v>
      </c>
      <c r="B13" s="96" t="s">
        <v>60</v>
      </c>
      <c r="C13" s="49">
        <v>25396.12</v>
      </c>
      <c r="D13" s="144">
        <v>34372.379999999997</v>
      </c>
      <c r="E13" s="49">
        <v>35000</v>
      </c>
      <c r="F13" s="49"/>
      <c r="G13" s="49"/>
      <c r="H13" s="121">
        <f t="shared" si="1"/>
        <v>137.81632784850601</v>
      </c>
      <c r="I13" s="184">
        <f t="shared" si="2"/>
        <v>101.82594280640444</v>
      </c>
    </row>
    <row r="14" spans="1:9" hidden="1" x14ac:dyDescent="0.25">
      <c r="A14" s="95">
        <v>313</v>
      </c>
      <c r="B14" s="96" t="s">
        <v>61</v>
      </c>
      <c r="C14" s="97">
        <v>225262.39</v>
      </c>
      <c r="D14" s="148">
        <v>115000</v>
      </c>
      <c r="E14" s="97">
        <v>110550</v>
      </c>
      <c r="F14" s="97"/>
      <c r="G14" s="97"/>
      <c r="H14" s="121">
        <f t="shared" si="1"/>
        <v>49.076101873908016</v>
      </c>
      <c r="I14" s="184">
        <f t="shared" si="2"/>
        <v>96.130434782608702</v>
      </c>
    </row>
    <row r="15" spans="1:9" x14ac:dyDescent="0.25">
      <c r="A15" s="93">
        <v>32</v>
      </c>
      <c r="B15" s="94" t="s">
        <v>31</v>
      </c>
      <c r="C15" s="87">
        <f>SUM(C17:C18)</f>
        <v>4982.29</v>
      </c>
      <c r="D15" s="143">
        <f>SUM(D16:D18)</f>
        <v>15988.28</v>
      </c>
      <c r="E15" s="87">
        <f>SUM(E16:E18)</f>
        <v>15680</v>
      </c>
      <c r="F15" s="87">
        <v>15680</v>
      </c>
      <c r="G15" s="87">
        <v>15680</v>
      </c>
      <c r="H15" s="121">
        <f t="shared" si="1"/>
        <v>314.71471953659864</v>
      </c>
      <c r="I15" s="184">
        <f t="shared" si="2"/>
        <v>98.071837621057426</v>
      </c>
    </row>
    <row r="16" spans="1:9" hidden="1" x14ac:dyDescent="0.25">
      <c r="A16" s="95">
        <v>321</v>
      </c>
      <c r="B16" s="96" t="s">
        <v>68</v>
      </c>
      <c r="C16" s="49">
        <v>0</v>
      </c>
      <c r="D16" s="144">
        <v>13272.28</v>
      </c>
      <c r="E16" s="49">
        <v>14000</v>
      </c>
      <c r="F16" s="87"/>
      <c r="G16" s="87"/>
      <c r="H16" s="121" t="e">
        <f t="shared" si="1"/>
        <v>#DIV/0!</v>
      </c>
      <c r="I16" s="184">
        <f t="shared" si="2"/>
        <v>105.48300668762263</v>
      </c>
    </row>
    <row r="17" spans="1:9" hidden="1" x14ac:dyDescent="0.25">
      <c r="A17" s="95">
        <v>323</v>
      </c>
      <c r="B17" s="96" t="s">
        <v>62</v>
      </c>
      <c r="C17" s="97">
        <v>3467.59</v>
      </c>
      <c r="D17" s="148">
        <v>1036</v>
      </c>
      <c r="E17" s="49">
        <v>0</v>
      </c>
      <c r="F17" s="97"/>
      <c r="G17" s="97"/>
      <c r="H17" s="121">
        <f t="shared" si="1"/>
        <v>0</v>
      </c>
      <c r="I17" s="184">
        <f t="shared" si="2"/>
        <v>0</v>
      </c>
    </row>
    <row r="18" spans="1:9" hidden="1" x14ac:dyDescent="0.25">
      <c r="A18" s="95">
        <v>329</v>
      </c>
      <c r="B18" s="96" t="s">
        <v>63</v>
      </c>
      <c r="C18" s="97">
        <v>1514.7</v>
      </c>
      <c r="D18" s="148">
        <v>1680</v>
      </c>
      <c r="E18" s="49">
        <v>1680</v>
      </c>
      <c r="F18" s="97"/>
      <c r="G18" s="97"/>
      <c r="H18" s="121">
        <f t="shared" si="1"/>
        <v>110.91305208952267</v>
      </c>
      <c r="I18" s="184">
        <f t="shared" si="2"/>
        <v>100</v>
      </c>
    </row>
    <row r="19" spans="1:9" x14ac:dyDescent="0.25">
      <c r="A19" s="93">
        <v>34</v>
      </c>
      <c r="B19" s="94" t="s">
        <v>117</v>
      </c>
      <c r="C19" s="98">
        <f>SUM(C20)</f>
        <v>703.99</v>
      </c>
      <c r="D19" s="147">
        <v>0</v>
      </c>
      <c r="E19" s="87">
        <v>0</v>
      </c>
      <c r="F19" s="97">
        <v>0</v>
      </c>
      <c r="G19" s="97">
        <v>0</v>
      </c>
      <c r="H19" s="121">
        <f t="shared" si="1"/>
        <v>0</v>
      </c>
      <c r="I19" s="184">
        <v>0</v>
      </c>
    </row>
    <row r="20" spans="1:9" hidden="1" x14ac:dyDescent="0.25">
      <c r="A20" s="95">
        <v>343</v>
      </c>
      <c r="B20" s="96" t="s">
        <v>107</v>
      </c>
      <c r="C20" s="97">
        <v>703.99</v>
      </c>
      <c r="D20" s="148">
        <v>0</v>
      </c>
      <c r="E20" s="49">
        <v>0</v>
      </c>
      <c r="F20" s="97"/>
      <c r="G20" s="97"/>
      <c r="H20" s="121">
        <f t="shared" si="1"/>
        <v>0</v>
      </c>
      <c r="I20" s="184" t="e">
        <f t="shared" si="2"/>
        <v>#DIV/0!</v>
      </c>
    </row>
    <row r="21" spans="1:9" x14ac:dyDescent="0.25">
      <c r="A21" s="86">
        <v>38</v>
      </c>
      <c r="B21" s="99" t="s">
        <v>118</v>
      </c>
      <c r="C21" s="87">
        <f>SUM(C22)</f>
        <v>826.11</v>
      </c>
      <c r="D21" s="143">
        <v>0</v>
      </c>
      <c r="E21" s="87">
        <v>0</v>
      </c>
      <c r="F21" s="49">
        <v>0</v>
      </c>
      <c r="G21" s="49">
        <v>0</v>
      </c>
      <c r="H21" s="121">
        <f t="shared" si="1"/>
        <v>0</v>
      </c>
      <c r="I21" s="184">
        <v>0</v>
      </c>
    </row>
    <row r="22" spans="1:9" hidden="1" x14ac:dyDescent="0.25">
      <c r="A22" s="47">
        <v>383</v>
      </c>
      <c r="B22" s="48" t="s">
        <v>119</v>
      </c>
      <c r="C22" s="49">
        <v>826.11</v>
      </c>
      <c r="D22" s="144">
        <v>0</v>
      </c>
      <c r="E22" s="49">
        <v>0</v>
      </c>
      <c r="F22" s="49"/>
      <c r="G22" s="49"/>
      <c r="H22" s="121">
        <f t="shared" si="1"/>
        <v>0</v>
      </c>
      <c r="I22" s="184" t="e">
        <f t="shared" si="2"/>
        <v>#DIV/0!</v>
      </c>
    </row>
    <row r="23" spans="1:9" x14ac:dyDescent="0.25">
      <c r="A23" s="86"/>
      <c r="B23" s="48"/>
      <c r="C23" s="49"/>
      <c r="D23" s="144"/>
      <c r="E23" s="49"/>
      <c r="F23" s="49"/>
      <c r="G23" s="49"/>
      <c r="H23" s="121"/>
      <c r="I23" s="184"/>
    </row>
    <row r="24" spans="1:9" x14ac:dyDescent="0.25">
      <c r="A24" s="86"/>
      <c r="B24" s="99"/>
      <c r="C24" s="87"/>
      <c r="D24" s="143"/>
      <c r="E24" s="87"/>
      <c r="F24" s="87"/>
      <c r="G24" s="87"/>
      <c r="H24" s="121"/>
      <c r="I24" s="184"/>
    </row>
    <row r="25" spans="1:9" x14ac:dyDescent="0.25">
      <c r="A25" s="89" t="s">
        <v>65</v>
      </c>
      <c r="B25" s="94" t="s">
        <v>66</v>
      </c>
      <c r="C25" s="87">
        <f t="shared" ref="C25:E26" si="3">SUM(C26)</f>
        <v>21431.99</v>
      </c>
      <c r="D25" s="143">
        <f t="shared" si="3"/>
        <v>21034.2</v>
      </c>
      <c r="E25" s="87">
        <f t="shared" si="3"/>
        <v>21034.2</v>
      </c>
      <c r="F25" s="87">
        <v>21034.2</v>
      </c>
      <c r="G25" s="87">
        <v>21034.2</v>
      </c>
      <c r="H25" s="121">
        <f t="shared" si="1"/>
        <v>98.143942769663468</v>
      </c>
      <c r="I25" s="184">
        <f t="shared" si="2"/>
        <v>100</v>
      </c>
    </row>
    <row r="26" spans="1:9" ht="26.25" x14ac:dyDescent="0.25">
      <c r="A26" s="89" t="s">
        <v>57</v>
      </c>
      <c r="B26" s="94" t="s">
        <v>67</v>
      </c>
      <c r="C26" s="87">
        <f t="shared" si="3"/>
        <v>21431.99</v>
      </c>
      <c r="D26" s="143">
        <f t="shared" si="3"/>
        <v>21034.2</v>
      </c>
      <c r="E26" s="87">
        <f t="shared" si="3"/>
        <v>21034.2</v>
      </c>
      <c r="F26" s="87">
        <v>21034.2</v>
      </c>
      <c r="G26" s="87">
        <v>21034.2</v>
      </c>
      <c r="H26" s="121">
        <f t="shared" si="1"/>
        <v>98.143942769663468</v>
      </c>
      <c r="I26" s="184">
        <f t="shared" si="2"/>
        <v>100</v>
      </c>
    </row>
    <row r="27" spans="1:9" x14ac:dyDescent="0.25">
      <c r="A27" s="86">
        <v>3</v>
      </c>
      <c r="B27" s="99" t="s">
        <v>20</v>
      </c>
      <c r="C27" s="87">
        <f>SUM(C28+C33)</f>
        <v>21431.99</v>
      </c>
      <c r="D27" s="147">
        <f>SUM(D28+D33)</f>
        <v>21034.2</v>
      </c>
      <c r="E27" s="98">
        <f>SUM(E28+E33)</f>
        <v>21034.2</v>
      </c>
      <c r="F27" s="98">
        <v>21034.2</v>
      </c>
      <c r="G27" s="98">
        <v>21034.2</v>
      </c>
      <c r="H27" s="121">
        <f t="shared" si="1"/>
        <v>98.143942769663468</v>
      </c>
      <c r="I27" s="184">
        <f t="shared" si="2"/>
        <v>100</v>
      </c>
    </row>
    <row r="28" spans="1:9" x14ac:dyDescent="0.25">
      <c r="A28" s="86">
        <v>32</v>
      </c>
      <c r="B28" s="99" t="s">
        <v>31</v>
      </c>
      <c r="C28" s="87">
        <f>SUM(C29:C32)</f>
        <v>20768.38</v>
      </c>
      <c r="D28" s="147">
        <f>SUM(D29:D32)</f>
        <v>20484.2</v>
      </c>
      <c r="E28" s="98">
        <f>SUM(E29:E32)</f>
        <v>20484</v>
      </c>
      <c r="F28" s="98">
        <v>20484</v>
      </c>
      <c r="G28" s="98">
        <v>20484</v>
      </c>
      <c r="H28" s="121">
        <f t="shared" si="1"/>
        <v>98.630706872659303</v>
      </c>
      <c r="I28" s="184">
        <f t="shared" si="2"/>
        <v>99.999023637730545</v>
      </c>
    </row>
    <row r="29" spans="1:9" hidden="1" x14ac:dyDescent="0.25">
      <c r="A29" s="47">
        <v>321</v>
      </c>
      <c r="B29" s="48" t="s">
        <v>68</v>
      </c>
      <c r="C29" s="97">
        <v>1194.51</v>
      </c>
      <c r="D29" s="148">
        <v>2500</v>
      </c>
      <c r="E29" s="97">
        <v>2500</v>
      </c>
      <c r="F29" s="97">
        <v>10618</v>
      </c>
      <c r="G29" s="97">
        <v>10618</v>
      </c>
      <c r="H29" s="121">
        <f t="shared" si="1"/>
        <v>209.29083892139872</v>
      </c>
      <c r="I29" s="184">
        <f t="shared" si="2"/>
        <v>100</v>
      </c>
    </row>
    <row r="30" spans="1:9" hidden="1" x14ac:dyDescent="0.25">
      <c r="A30" s="47">
        <v>322</v>
      </c>
      <c r="B30" s="48" t="s">
        <v>69</v>
      </c>
      <c r="C30" s="97">
        <v>5707.08</v>
      </c>
      <c r="D30" s="148">
        <v>7824.2</v>
      </c>
      <c r="E30" s="97">
        <v>7824</v>
      </c>
      <c r="F30" s="97">
        <v>22165</v>
      </c>
      <c r="G30" s="97">
        <v>22165</v>
      </c>
      <c r="H30" s="121">
        <f t="shared" si="1"/>
        <v>137.09287411425808</v>
      </c>
      <c r="I30" s="184">
        <f t="shared" si="2"/>
        <v>99.997443828122996</v>
      </c>
    </row>
    <row r="31" spans="1:9" hidden="1" x14ac:dyDescent="0.25">
      <c r="A31" s="47">
        <v>323</v>
      </c>
      <c r="B31" s="48" t="s">
        <v>70</v>
      </c>
      <c r="C31" s="97">
        <v>12818.28</v>
      </c>
      <c r="D31" s="148">
        <v>9870</v>
      </c>
      <c r="E31" s="97">
        <v>9870</v>
      </c>
      <c r="F31" s="97">
        <v>28701</v>
      </c>
      <c r="G31" s="97">
        <v>28701</v>
      </c>
      <c r="H31" s="121">
        <f t="shared" si="1"/>
        <v>76.99941021728344</v>
      </c>
      <c r="I31" s="184">
        <f t="shared" si="2"/>
        <v>100</v>
      </c>
    </row>
    <row r="32" spans="1:9" hidden="1" x14ac:dyDescent="0.25">
      <c r="A32" s="47">
        <v>329</v>
      </c>
      <c r="B32" s="48" t="s">
        <v>71</v>
      </c>
      <c r="C32" s="97">
        <v>1048.51</v>
      </c>
      <c r="D32" s="148">
        <v>290</v>
      </c>
      <c r="E32" s="97">
        <v>290</v>
      </c>
      <c r="F32" s="97">
        <v>3201</v>
      </c>
      <c r="G32" s="97">
        <v>3201</v>
      </c>
      <c r="H32" s="121">
        <f t="shared" si="1"/>
        <v>27.658296058215942</v>
      </c>
      <c r="I32" s="184">
        <f t="shared" si="2"/>
        <v>100</v>
      </c>
    </row>
    <row r="33" spans="1:9" x14ac:dyDescent="0.25">
      <c r="A33" s="86">
        <v>34</v>
      </c>
      <c r="B33" s="99" t="s">
        <v>72</v>
      </c>
      <c r="C33" s="98">
        <f>SUM(C34)</f>
        <v>663.61</v>
      </c>
      <c r="D33" s="147">
        <f>SUM(D34)</f>
        <v>550</v>
      </c>
      <c r="E33" s="98">
        <f>SUM(E34)</f>
        <v>550.20000000000005</v>
      </c>
      <c r="F33" s="98">
        <v>550.20000000000005</v>
      </c>
      <c r="G33" s="98">
        <v>550.20000000000005</v>
      </c>
      <c r="H33" s="121">
        <f t="shared" si="1"/>
        <v>82.91014300568105</v>
      </c>
      <c r="I33" s="184">
        <f t="shared" si="2"/>
        <v>100.03636363636363</v>
      </c>
    </row>
    <row r="34" spans="1:9" hidden="1" x14ac:dyDescent="0.25">
      <c r="A34" s="47">
        <v>343</v>
      </c>
      <c r="B34" s="48" t="s">
        <v>73</v>
      </c>
      <c r="C34" s="97">
        <v>663.61</v>
      </c>
      <c r="D34" s="148">
        <v>550</v>
      </c>
      <c r="E34" s="97">
        <v>550.20000000000005</v>
      </c>
      <c r="F34" s="97">
        <v>1261</v>
      </c>
      <c r="G34" s="97">
        <v>1261</v>
      </c>
      <c r="H34" s="121">
        <f t="shared" si="1"/>
        <v>82.91014300568105</v>
      </c>
      <c r="I34" s="184">
        <f t="shared" si="2"/>
        <v>100.03636363636363</v>
      </c>
    </row>
    <row r="35" spans="1:9" x14ac:dyDescent="0.25">
      <c r="A35" s="47"/>
      <c r="B35" s="48"/>
      <c r="C35" s="49"/>
      <c r="D35" s="144"/>
      <c r="E35" s="49"/>
      <c r="F35" s="49"/>
      <c r="G35" s="49"/>
      <c r="H35" s="121"/>
      <c r="I35" s="184"/>
    </row>
    <row r="36" spans="1:9" x14ac:dyDescent="0.25">
      <c r="A36" s="89" t="s">
        <v>74</v>
      </c>
      <c r="B36" s="94" t="s">
        <v>75</v>
      </c>
      <c r="C36" s="87">
        <f>SUM(C38+C44)</f>
        <v>117553.79000000001</v>
      </c>
      <c r="D36" s="143">
        <f>SUM(D38)</f>
        <v>60552.920000000006</v>
      </c>
      <c r="E36" s="87">
        <f>SUM(E38)</f>
        <v>60552.920000000006</v>
      </c>
      <c r="F36" s="87">
        <v>60552.92</v>
      </c>
      <c r="G36" s="87">
        <v>60552.92</v>
      </c>
      <c r="H36" s="121">
        <f t="shared" si="1"/>
        <v>51.510819004644603</v>
      </c>
      <c r="I36" s="184">
        <f t="shared" si="2"/>
        <v>100</v>
      </c>
    </row>
    <row r="37" spans="1:9" ht="18.75" customHeight="1" x14ac:dyDescent="0.25">
      <c r="A37" s="100" t="s">
        <v>57</v>
      </c>
      <c r="B37" s="92" t="s">
        <v>76</v>
      </c>
      <c r="C37" s="87">
        <f>SUM(C38)</f>
        <v>108570.11000000002</v>
      </c>
      <c r="D37" s="143">
        <f>SUM(D38)</f>
        <v>60552.920000000006</v>
      </c>
      <c r="E37" s="87">
        <f>SUM(E38)</f>
        <v>60552.920000000006</v>
      </c>
      <c r="F37" s="87">
        <v>60552.92</v>
      </c>
      <c r="G37" s="87">
        <v>60552.92</v>
      </c>
      <c r="H37" s="121">
        <f t="shared" si="1"/>
        <v>55.773103665456361</v>
      </c>
      <c r="I37" s="184">
        <f t="shared" si="2"/>
        <v>100</v>
      </c>
    </row>
    <row r="38" spans="1:9" x14ac:dyDescent="0.25">
      <c r="A38" s="86">
        <v>3</v>
      </c>
      <c r="B38" s="99" t="s">
        <v>20</v>
      </c>
      <c r="C38" s="87">
        <f>SUM(C39)</f>
        <v>108570.11000000002</v>
      </c>
      <c r="D38" s="143">
        <f>SUM(D39)</f>
        <v>60552.920000000006</v>
      </c>
      <c r="E38" s="87">
        <f>SUM(E39+E44)</f>
        <v>60552.920000000006</v>
      </c>
      <c r="F38" s="87">
        <v>60552.92</v>
      </c>
      <c r="G38" s="87">
        <v>60552.92</v>
      </c>
      <c r="H38" s="121">
        <f t="shared" si="1"/>
        <v>55.773103665456361</v>
      </c>
      <c r="I38" s="184">
        <f t="shared" si="2"/>
        <v>100</v>
      </c>
    </row>
    <row r="39" spans="1:9" x14ac:dyDescent="0.25">
      <c r="A39" s="86">
        <v>32</v>
      </c>
      <c r="B39" s="99" t="s">
        <v>31</v>
      </c>
      <c r="C39" s="87">
        <f>SUM(C40:C43)</f>
        <v>108570.11000000002</v>
      </c>
      <c r="D39" s="143">
        <f>SUM(D40:D43)</f>
        <v>60552.920000000006</v>
      </c>
      <c r="E39" s="87">
        <f>SUM(E40:E43)</f>
        <v>60552.920000000006</v>
      </c>
      <c r="F39" s="87">
        <v>60552.92</v>
      </c>
      <c r="G39" s="87">
        <v>60552.92</v>
      </c>
      <c r="H39" s="121">
        <f t="shared" si="1"/>
        <v>55.773103665456361</v>
      </c>
      <c r="I39" s="184">
        <f t="shared" si="2"/>
        <v>100</v>
      </c>
    </row>
    <row r="40" spans="1:9" hidden="1" x14ac:dyDescent="0.25">
      <c r="A40" s="47">
        <v>321</v>
      </c>
      <c r="B40" s="48" t="s">
        <v>68</v>
      </c>
      <c r="C40" s="49">
        <v>41400.910000000003</v>
      </c>
      <c r="D40" s="144">
        <v>35218.79</v>
      </c>
      <c r="E40" s="49">
        <v>35218.79</v>
      </c>
      <c r="F40" s="49">
        <v>26161</v>
      </c>
      <c r="G40" s="49">
        <v>26161</v>
      </c>
      <c r="H40" s="121">
        <f t="shared" si="1"/>
        <v>85.067671217854866</v>
      </c>
      <c r="I40" s="184">
        <f t="shared" si="2"/>
        <v>100</v>
      </c>
    </row>
    <row r="41" spans="1:9" hidden="1" x14ac:dyDescent="0.25">
      <c r="A41" s="47">
        <v>322</v>
      </c>
      <c r="B41" s="48" t="s">
        <v>69</v>
      </c>
      <c r="C41" s="49">
        <v>53367.48</v>
      </c>
      <c r="D41" s="144">
        <v>19821.669999999998</v>
      </c>
      <c r="E41" s="49">
        <v>19821.669999999998</v>
      </c>
      <c r="F41" s="49">
        <v>42153</v>
      </c>
      <c r="G41" s="49">
        <v>42153</v>
      </c>
      <c r="H41" s="121">
        <f t="shared" si="1"/>
        <v>37.141851179782137</v>
      </c>
      <c r="I41" s="184">
        <f t="shared" si="2"/>
        <v>100</v>
      </c>
    </row>
    <row r="42" spans="1:9" hidden="1" x14ac:dyDescent="0.25">
      <c r="A42" s="47">
        <v>323</v>
      </c>
      <c r="B42" s="48" t="s">
        <v>77</v>
      </c>
      <c r="C42" s="49">
        <v>12438.99</v>
      </c>
      <c r="D42" s="144">
        <v>4029.09</v>
      </c>
      <c r="E42" s="49">
        <v>4029.09</v>
      </c>
      <c r="F42" s="49">
        <v>10989</v>
      </c>
      <c r="G42" s="49">
        <v>10989</v>
      </c>
      <c r="H42" s="121">
        <f t="shared" si="1"/>
        <v>32.39081308048322</v>
      </c>
      <c r="I42" s="184">
        <f t="shared" si="2"/>
        <v>100</v>
      </c>
    </row>
    <row r="43" spans="1:9" hidden="1" x14ac:dyDescent="0.25">
      <c r="A43" s="47">
        <v>329</v>
      </c>
      <c r="B43" s="48" t="s">
        <v>78</v>
      </c>
      <c r="C43" s="49">
        <v>1362.73</v>
      </c>
      <c r="D43" s="144">
        <v>1483.37</v>
      </c>
      <c r="E43" s="49">
        <v>1483.37</v>
      </c>
      <c r="F43" s="49">
        <v>1253</v>
      </c>
      <c r="G43" s="49">
        <v>1253</v>
      </c>
      <c r="H43" s="121">
        <f t="shared" si="1"/>
        <v>108.85281750603566</v>
      </c>
      <c r="I43" s="184">
        <f t="shared" si="2"/>
        <v>100</v>
      </c>
    </row>
    <row r="44" spans="1:9" x14ac:dyDescent="0.25">
      <c r="A44" s="93">
        <v>4</v>
      </c>
      <c r="B44" s="94" t="s">
        <v>120</v>
      </c>
      <c r="C44" s="87">
        <f>C45</f>
        <v>8983.68</v>
      </c>
      <c r="D44" s="143">
        <v>0</v>
      </c>
      <c r="E44" s="87">
        <v>0</v>
      </c>
      <c r="F44" s="87">
        <f t="shared" ref="F44:G46" si="4">E44</f>
        <v>0</v>
      </c>
      <c r="G44" s="87">
        <f t="shared" si="4"/>
        <v>0</v>
      </c>
      <c r="H44" s="121">
        <f t="shared" si="1"/>
        <v>0</v>
      </c>
      <c r="I44" s="184">
        <v>0</v>
      </c>
    </row>
    <row r="45" spans="1:9" x14ac:dyDescent="0.25">
      <c r="A45" s="93">
        <v>41</v>
      </c>
      <c r="B45" s="94" t="s">
        <v>121</v>
      </c>
      <c r="C45" s="87">
        <f>C46</f>
        <v>8983.68</v>
      </c>
      <c r="D45" s="143">
        <v>0</v>
      </c>
      <c r="E45" s="87">
        <v>0</v>
      </c>
      <c r="F45" s="87">
        <f t="shared" si="4"/>
        <v>0</v>
      </c>
      <c r="G45" s="87">
        <f t="shared" si="4"/>
        <v>0</v>
      </c>
      <c r="H45" s="121">
        <f t="shared" si="1"/>
        <v>0</v>
      </c>
      <c r="I45" s="184">
        <v>0</v>
      </c>
    </row>
    <row r="46" spans="1:9" hidden="1" x14ac:dyDescent="0.25">
      <c r="A46" s="47">
        <v>412</v>
      </c>
      <c r="B46" s="48" t="s">
        <v>108</v>
      </c>
      <c r="C46" s="97">
        <v>8983.68</v>
      </c>
      <c r="D46" s="144">
        <v>0</v>
      </c>
      <c r="E46" s="49">
        <v>0</v>
      </c>
      <c r="F46" s="49">
        <f t="shared" si="4"/>
        <v>0</v>
      </c>
      <c r="G46" s="49">
        <f t="shared" si="4"/>
        <v>0</v>
      </c>
      <c r="H46" s="121">
        <f t="shared" si="1"/>
        <v>0</v>
      </c>
      <c r="I46" s="184" t="e">
        <f t="shared" si="2"/>
        <v>#DIV/0!</v>
      </c>
    </row>
    <row r="47" spans="1:9" x14ac:dyDescent="0.25">
      <c r="A47" s="86"/>
      <c r="B47" s="48"/>
      <c r="C47" s="49"/>
      <c r="D47" s="144"/>
      <c r="E47" s="49"/>
      <c r="F47" s="49"/>
      <c r="G47" s="49"/>
      <c r="H47" s="121"/>
      <c r="I47" s="184"/>
    </row>
    <row r="48" spans="1:9" x14ac:dyDescent="0.25">
      <c r="A48" s="89" t="s">
        <v>79</v>
      </c>
      <c r="B48" s="94" t="s">
        <v>80</v>
      </c>
      <c r="C48" s="87">
        <f>SUM(C49+C60+C70)</f>
        <v>23340.82</v>
      </c>
      <c r="D48" s="143">
        <f>SUM(D49+D60+D70)</f>
        <v>17047.78</v>
      </c>
      <c r="E48" s="87">
        <f>SUM(E49+E60+E70)</f>
        <v>8300</v>
      </c>
      <c r="F48" s="87">
        <v>8300</v>
      </c>
      <c r="G48" s="87">
        <v>8300</v>
      </c>
      <c r="H48" s="121">
        <f t="shared" si="1"/>
        <v>35.560018885369068</v>
      </c>
      <c r="I48" s="184">
        <f t="shared" si="2"/>
        <v>48.686691170345938</v>
      </c>
    </row>
    <row r="49" spans="1:9" x14ac:dyDescent="0.25">
      <c r="A49" s="101" t="s">
        <v>81</v>
      </c>
      <c r="B49" s="94" t="s">
        <v>82</v>
      </c>
      <c r="C49" s="87">
        <f t="shared" ref="C49:E50" si="5">SUM(C50)</f>
        <v>22181.53</v>
      </c>
      <c r="D49" s="143">
        <f t="shared" si="5"/>
        <v>8465</v>
      </c>
      <c r="E49" s="87">
        <f t="shared" si="5"/>
        <v>5300</v>
      </c>
      <c r="F49" s="87">
        <v>5300</v>
      </c>
      <c r="G49" s="87">
        <v>5300</v>
      </c>
      <c r="H49" s="121">
        <f t="shared" si="1"/>
        <v>23.89375304588998</v>
      </c>
      <c r="I49" s="184">
        <f t="shared" si="2"/>
        <v>62.610750147666863</v>
      </c>
    </row>
    <row r="50" spans="1:9" x14ac:dyDescent="0.25">
      <c r="A50" s="86">
        <v>3</v>
      </c>
      <c r="B50" s="99" t="s">
        <v>20</v>
      </c>
      <c r="C50" s="87">
        <f t="shared" si="5"/>
        <v>22181.53</v>
      </c>
      <c r="D50" s="143">
        <f t="shared" si="5"/>
        <v>8465</v>
      </c>
      <c r="E50" s="87">
        <f t="shared" si="5"/>
        <v>5300</v>
      </c>
      <c r="F50" s="87">
        <v>5300</v>
      </c>
      <c r="G50" s="87">
        <v>5300</v>
      </c>
      <c r="H50" s="121">
        <f t="shared" si="1"/>
        <v>23.89375304588998</v>
      </c>
      <c r="I50" s="184">
        <f t="shared" si="2"/>
        <v>62.610750147666863</v>
      </c>
    </row>
    <row r="51" spans="1:9" x14ac:dyDescent="0.25">
      <c r="A51" s="86">
        <v>32</v>
      </c>
      <c r="B51" s="99" t="s">
        <v>83</v>
      </c>
      <c r="C51" s="87">
        <f>SUM(C52:C57)</f>
        <v>22181.53</v>
      </c>
      <c r="D51" s="143">
        <f>SUM(D52:D57)</f>
        <v>8465</v>
      </c>
      <c r="E51" s="87">
        <f>SUM(E52:E57)</f>
        <v>5300</v>
      </c>
      <c r="F51" s="87">
        <v>5300</v>
      </c>
      <c r="G51" s="87">
        <v>5300</v>
      </c>
      <c r="H51" s="121">
        <f t="shared" si="1"/>
        <v>23.89375304588998</v>
      </c>
      <c r="I51" s="184">
        <f t="shared" si="2"/>
        <v>62.610750147666863</v>
      </c>
    </row>
    <row r="52" spans="1:9" hidden="1" x14ac:dyDescent="0.25">
      <c r="A52" s="47">
        <v>321</v>
      </c>
      <c r="B52" s="48" t="s">
        <v>83</v>
      </c>
      <c r="C52" s="49">
        <v>1054.1600000000001</v>
      </c>
      <c r="D52" s="144">
        <v>150</v>
      </c>
      <c r="E52" s="49">
        <v>300</v>
      </c>
      <c r="F52" s="49">
        <v>1075</v>
      </c>
      <c r="G52" s="49">
        <v>1075</v>
      </c>
      <c r="H52" s="121">
        <f t="shared" si="1"/>
        <v>28.458677999544658</v>
      </c>
      <c r="I52" s="184">
        <f t="shared" si="2"/>
        <v>200</v>
      </c>
    </row>
    <row r="53" spans="1:9" hidden="1" x14ac:dyDescent="0.25">
      <c r="A53" s="47">
        <v>322</v>
      </c>
      <c r="B53" s="48" t="s">
        <v>69</v>
      </c>
      <c r="C53" s="49">
        <v>6046.09</v>
      </c>
      <c r="D53" s="144">
        <v>3000</v>
      </c>
      <c r="E53" s="49">
        <v>2500</v>
      </c>
      <c r="F53" s="49"/>
      <c r="G53" s="49"/>
      <c r="H53" s="121">
        <f t="shared" si="1"/>
        <v>41.34903714632101</v>
      </c>
      <c r="I53" s="184">
        <f t="shared" si="2"/>
        <v>83.333333333333343</v>
      </c>
    </row>
    <row r="54" spans="1:9" hidden="1" x14ac:dyDescent="0.25">
      <c r="A54" s="47">
        <v>323</v>
      </c>
      <c r="B54" s="48" t="s">
        <v>70</v>
      </c>
      <c r="C54" s="49">
        <v>13472.45</v>
      </c>
      <c r="D54" s="144">
        <v>3815</v>
      </c>
      <c r="E54" s="49">
        <v>2500</v>
      </c>
      <c r="F54" s="49"/>
      <c r="G54" s="49"/>
      <c r="H54" s="121">
        <f t="shared" si="1"/>
        <v>18.556387294070493</v>
      </c>
      <c r="I54" s="184">
        <f t="shared" si="2"/>
        <v>65.530799475753611</v>
      </c>
    </row>
    <row r="55" spans="1:9" hidden="1" x14ac:dyDescent="0.25">
      <c r="A55" s="47">
        <v>324</v>
      </c>
      <c r="B55" s="48" t="s">
        <v>122</v>
      </c>
      <c r="C55" s="49">
        <v>0</v>
      </c>
      <c r="D55" s="144">
        <v>0</v>
      </c>
      <c r="E55" s="49">
        <v>0</v>
      </c>
      <c r="F55" s="49"/>
      <c r="G55" s="49"/>
      <c r="H55" s="121" t="e">
        <f t="shared" si="1"/>
        <v>#DIV/0!</v>
      </c>
      <c r="I55" s="184" t="e">
        <f t="shared" si="2"/>
        <v>#DIV/0!</v>
      </c>
    </row>
    <row r="56" spans="1:9" hidden="1" x14ac:dyDescent="0.25">
      <c r="A56" s="47">
        <v>329</v>
      </c>
      <c r="B56" s="48" t="s">
        <v>123</v>
      </c>
      <c r="C56" s="49">
        <v>1510.87</v>
      </c>
      <c r="D56" s="144">
        <v>1500</v>
      </c>
      <c r="E56" s="49">
        <v>0</v>
      </c>
      <c r="F56" s="49"/>
      <c r="G56" s="49"/>
      <c r="H56" s="121">
        <f t="shared" si="1"/>
        <v>0</v>
      </c>
      <c r="I56" s="184">
        <f t="shared" si="2"/>
        <v>0</v>
      </c>
    </row>
    <row r="57" spans="1:9" hidden="1" x14ac:dyDescent="0.25">
      <c r="A57" s="47">
        <v>343</v>
      </c>
      <c r="B57" s="48" t="s">
        <v>124</v>
      </c>
      <c r="C57" s="49">
        <v>97.96</v>
      </c>
      <c r="D57" s="144">
        <v>0</v>
      </c>
      <c r="E57" s="49">
        <v>0</v>
      </c>
      <c r="F57" s="49"/>
      <c r="G57" s="49"/>
      <c r="H57" s="121">
        <f t="shared" si="1"/>
        <v>0</v>
      </c>
      <c r="I57" s="184" t="e">
        <f t="shared" si="2"/>
        <v>#DIV/0!</v>
      </c>
    </row>
    <row r="58" spans="1:9" x14ac:dyDescent="0.25">
      <c r="A58" s="47"/>
      <c r="B58" s="48"/>
      <c r="C58" s="49"/>
      <c r="D58" s="144"/>
      <c r="E58" s="49"/>
      <c r="F58" s="87"/>
      <c r="G58" s="87"/>
      <c r="H58" s="121"/>
      <c r="I58" s="184"/>
    </row>
    <row r="59" spans="1:9" x14ac:dyDescent="0.25">
      <c r="A59" s="47"/>
      <c r="B59" s="48"/>
      <c r="C59" s="49"/>
      <c r="D59" s="144"/>
      <c r="E59" s="49"/>
      <c r="F59" s="87"/>
      <c r="G59" s="87"/>
      <c r="H59" s="121"/>
      <c r="I59" s="184"/>
    </row>
    <row r="60" spans="1:9" ht="26.25" x14ac:dyDescent="0.25">
      <c r="A60" s="89" t="s">
        <v>81</v>
      </c>
      <c r="B60" s="102" t="s">
        <v>128</v>
      </c>
      <c r="C60" s="87">
        <f>SUM(C61)</f>
        <v>910.3</v>
      </c>
      <c r="D60" s="143">
        <f>SUM(D61)</f>
        <v>1082.78</v>
      </c>
      <c r="E60" s="87">
        <v>0</v>
      </c>
      <c r="F60" s="87">
        <v>0</v>
      </c>
      <c r="G60" s="87">
        <v>0</v>
      </c>
      <c r="H60" s="121">
        <f t="shared" si="1"/>
        <v>0</v>
      </c>
      <c r="I60" s="184">
        <f t="shared" si="2"/>
        <v>0</v>
      </c>
    </row>
    <row r="61" spans="1:9" x14ac:dyDescent="0.25">
      <c r="A61" s="86">
        <v>3</v>
      </c>
      <c r="B61" s="99" t="s">
        <v>20</v>
      </c>
      <c r="C61" s="98">
        <f>SUM(C62)</f>
        <v>910.3</v>
      </c>
      <c r="D61" s="147">
        <f>SUM(D62+D66)</f>
        <v>1082.78</v>
      </c>
      <c r="E61" s="98">
        <v>0</v>
      </c>
      <c r="F61" s="87">
        <v>0</v>
      </c>
      <c r="G61" s="92">
        <v>0</v>
      </c>
      <c r="H61" s="121">
        <f t="shared" si="1"/>
        <v>0</v>
      </c>
      <c r="I61" s="184">
        <f t="shared" si="2"/>
        <v>0</v>
      </c>
    </row>
    <row r="62" spans="1:9" x14ac:dyDescent="0.25">
      <c r="A62" s="86">
        <v>31</v>
      </c>
      <c r="B62" s="99" t="s">
        <v>23</v>
      </c>
      <c r="C62" s="98">
        <f>SUM(C63:C65)</f>
        <v>910.3</v>
      </c>
      <c r="D62" s="147">
        <v>0</v>
      </c>
      <c r="E62" s="98">
        <v>0</v>
      </c>
      <c r="F62" s="87">
        <v>0</v>
      </c>
      <c r="G62" s="92">
        <v>0</v>
      </c>
      <c r="H62" s="121">
        <f t="shared" si="1"/>
        <v>0</v>
      </c>
      <c r="I62" s="184">
        <v>0</v>
      </c>
    </row>
    <row r="63" spans="1:9" hidden="1" x14ac:dyDescent="0.25">
      <c r="A63" s="47">
        <v>311</v>
      </c>
      <c r="B63" s="48" t="s">
        <v>84</v>
      </c>
      <c r="C63" s="97">
        <v>54.68</v>
      </c>
      <c r="D63" s="148">
        <v>0</v>
      </c>
      <c r="E63" s="97">
        <v>0</v>
      </c>
      <c r="F63" s="87"/>
      <c r="G63" s="92"/>
      <c r="H63" s="121">
        <f t="shared" si="1"/>
        <v>0</v>
      </c>
      <c r="I63" s="184" t="e">
        <f t="shared" si="2"/>
        <v>#DIV/0!</v>
      </c>
    </row>
    <row r="64" spans="1:9" hidden="1" x14ac:dyDescent="0.25">
      <c r="A64" s="47">
        <v>312</v>
      </c>
      <c r="B64" s="48" t="s">
        <v>60</v>
      </c>
      <c r="C64" s="97">
        <v>570.41999999999996</v>
      </c>
      <c r="D64" s="148">
        <v>0</v>
      </c>
      <c r="E64" s="97">
        <v>0</v>
      </c>
      <c r="F64" s="87"/>
      <c r="G64" s="92"/>
      <c r="H64" s="121">
        <f t="shared" si="1"/>
        <v>0</v>
      </c>
      <c r="I64" s="184" t="e">
        <f t="shared" si="2"/>
        <v>#DIV/0!</v>
      </c>
    </row>
    <row r="65" spans="1:9" hidden="1" x14ac:dyDescent="0.25">
      <c r="A65" s="47">
        <v>313</v>
      </c>
      <c r="B65" s="48" t="s">
        <v>85</v>
      </c>
      <c r="C65" s="97">
        <v>285.2</v>
      </c>
      <c r="D65" s="148">
        <v>0</v>
      </c>
      <c r="E65" s="97">
        <v>0</v>
      </c>
      <c r="F65" s="87"/>
      <c r="G65" s="92"/>
      <c r="H65" s="121">
        <f t="shared" si="1"/>
        <v>0</v>
      </c>
      <c r="I65" s="184" t="e">
        <f t="shared" si="2"/>
        <v>#DIV/0!</v>
      </c>
    </row>
    <row r="66" spans="1:9" x14ac:dyDescent="0.25">
      <c r="A66" s="86">
        <v>32</v>
      </c>
      <c r="B66" s="99" t="s">
        <v>31</v>
      </c>
      <c r="C66" s="98">
        <v>0</v>
      </c>
      <c r="D66" s="147">
        <f>SUM(D67)</f>
        <v>1082.78</v>
      </c>
      <c r="E66" s="98">
        <v>0</v>
      </c>
      <c r="F66" s="87">
        <v>0</v>
      </c>
      <c r="G66" s="92">
        <v>0</v>
      </c>
      <c r="H66" s="121">
        <v>0</v>
      </c>
      <c r="I66" s="184">
        <f t="shared" si="2"/>
        <v>0</v>
      </c>
    </row>
    <row r="67" spans="1:9" hidden="1" x14ac:dyDescent="0.25">
      <c r="A67" s="47">
        <v>323</v>
      </c>
      <c r="B67" s="48" t="s">
        <v>70</v>
      </c>
      <c r="C67" s="97">
        <v>0</v>
      </c>
      <c r="D67" s="148">
        <v>1082.78</v>
      </c>
      <c r="E67" s="97">
        <v>0</v>
      </c>
      <c r="F67" s="87"/>
      <c r="G67" s="92"/>
      <c r="H67" s="121" t="e">
        <f t="shared" si="1"/>
        <v>#DIV/0!</v>
      </c>
      <c r="I67" s="184">
        <f t="shared" si="2"/>
        <v>0</v>
      </c>
    </row>
    <row r="68" spans="1:9" x14ac:dyDescent="0.25">
      <c r="A68" s="47"/>
      <c r="B68" s="48"/>
      <c r="C68" s="97"/>
      <c r="D68" s="148"/>
      <c r="E68" s="97"/>
      <c r="F68" s="87"/>
      <c r="G68" s="92"/>
      <c r="H68" s="121"/>
      <c r="I68" s="184"/>
    </row>
    <row r="69" spans="1:9" x14ac:dyDescent="0.25">
      <c r="A69" s="47"/>
      <c r="B69" s="48"/>
      <c r="C69" s="97"/>
      <c r="D69" s="148"/>
      <c r="E69" s="97"/>
      <c r="F69" s="87"/>
      <c r="G69" s="92"/>
      <c r="H69" s="121"/>
      <c r="I69" s="184"/>
    </row>
    <row r="70" spans="1:9" x14ac:dyDescent="0.25">
      <c r="A70" s="89" t="s">
        <v>81</v>
      </c>
      <c r="B70" s="102" t="s">
        <v>129</v>
      </c>
      <c r="C70" s="98">
        <f>SUM(C71+C76)</f>
        <v>248.99</v>
      </c>
      <c r="D70" s="147">
        <f>SUM(D71)</f>
        <v>7500</v>
      </c>
      <c r="E70" s="98">
        <f>SUM(E71)</f>
        <v>3000</v>
      </c>
      <c r="F70" s="87">
        <v>3000</v>
      </c>
      <c r="G70" s="92">
        <v>3000</v>
      </c>
      <c r="H70" s="121">
        <f t="shared" si="1"/>
        <v>1204.867665368087</v>
      </c>
      <c r="I70" s="184">
        <f t="shared" si="2"/>
        <v>40</v>
      </c>
    </row>
    <row r="71" spans="1:9" x14ac:dyDescent="0.25">
      <c r="A71" s="86">
        <v>3</v>
      </c>
      <c r="B71" s="99" t="s">
        <v>130</v>
      </c>
      <c r="C71" s="98">
        <f>SUM(C72)</f>
        <v>0</v>
      </c>
      <c r="D71" s="147">
        <f>SUM(D72)</f>
        <v>7500</v>
      </c>
      <c r="E71" s="98">
        <f>SUM(E72)</f>
        <v>3000</v>
      </c>
      <c r="F71" s="87">
        <v>3000</v>
      </c>
      <c r="G71" s="92">
        <v>3000</v>
      </c>
      <c r="H71" s="121">
        <v>0</v>
      </c>
      <c r="I71" s="184">
        <f t="shared" si="2"/>
        <v>40</v>
      </c>
    </row>
    <row r="72" spans="1:9" x14ac:dyDescent="0.25">
      <c r="A72" s="86">
        <v>32</v>
      </c>
      <c r="B72" s="99" t="s">
        <v>31</v>
      </c>
      <c r="C72" s="98">
        <f>SUM(C73:C75)</f>
        <v>0</v>
      </c>
      <c r="D72" s="147">
        <f>SUM(D73:D75)</f>
        <v>7500</v>
      </c>
      <c r="E72" s="98">
        <f>SUM(E73:E75)</f>
        <v>3000</v>
      </c>
      <c r="F72" s="87">
        <v>3000</v>
      </c>
      <c r="G72" s="92">
        <v>3000</v>
      </c>
      <c r="H72" s="121">
        <v>0</v>
      </c>
      <c r="I72" s="184">
        <f t="shared" ref="I72:I135" si="6">SUM(E72/D72)*100</f>
        <v>40</v>
      </c>
    </row>
    <row r="73" spans="1:9" hidden="1" x14ac:dyDescent="0.25">
      <c r="A73" s="47">
        <v>321</v>
      </c>
      <c r="B73" s="48" t="s">
        <v>131</v>
      </c>
      <c r="C73" s="97">
        <v>0</v>
      </c>
      <c r="D73" s="148">
        <v>4500</v>
      </c>
      <c r="E73" s="97">
        <v>1500</v>
      </c>
      <c r="F73" s="87"/>
      <c r="G73" s="92"/>
      <c r="H73" s="121" t="e">
        <f t="shared" ref="H73:H130" si="7">SUM(E73/C73)*100</f>
        <v>#DIV/0!</v>
      </c>
      <c r="I73" s="184">
        <f t="shared" si="6"/>
        <v>33.333333333333329</v>
      </c>
    </row>
    <row r="74" spans="1:9" hidden="1" x14ac:dyDescent="0.25">
      <c r="A74" s="47">
        <v>323</v>
      </c>
      <c r="B74" s="48" t="s">
        <v>70</v>
      </c>
      <c r="C74" s="97">
        <v>0</v>
      </c>
      <c r="D74" s="148">
        <v>3000</v>
      </c>
      <c r="E74" s="97">
        <v>1500</v>
      </c>
      <c r="F74" s="87"/>
      <c r="G74" s="92"/>
      <c r="H74" s="121" t="e">
        <f t="shared" si="7"/>
        <v>#DIV/0!</v>
      </c>
      <c r="I74" s="184">
        <f t="shared" si="6"/>
        <v>50</v>
      </c>
    </row>
    <row r="75" spans="1:9" hidden="1" x14ac:dyDescent="0.25">
      <c r="A75" s="47">
        <v>324</v>
      </c>
      <c r="B75" s="48" t="s">
        <v>132</v>
      </c>
      <c r="C75" s="97">
        <v>0</v>
      </c>
      <c r="D75" s="148">
        <v>0</v>
      </c>
      <c r="E75" s="97">
        <v>0</v>
      </c>
      <c r="F75" s="87"/>
      <c r="G75" s="92"/>
      <c r="H75" s="121" t="e">
        <f t="shared" si="7"/>
        <v>#DIV/0!</v>
      </c>
      <c r="I75" s="184" t="e">
        <f t="shared" si="6"/>
        <v>#DIV/0!</v>
      </c>
    </row>
    <row r="76" spans="1:9" x14ac:dyDescent="0.25">
      <c r="A76" s="86">
        <v>4</v>
      </c>
      <c r="B76" s="99" t="s">
        <v>120</v>
      </c>
      <c r="C76" s="98">
        <f>SUM(C77)</f>
        <v>248.99</v>
      </c>
      <c r="D76" s="147">
        <v>0</v>
      </c>
      <c r="E76" s="97">
        <v>0</v>
      </c>
      <c r="F76" s="87">
        <v>0</v>
      </c>
      <c r="G76" s="92">
        <v>0</v>
      </c>
      <c r="H76" s="121">
        <f t="shared" si="7"/>
        <v>0</v>
      </c>
      <c r="I76" s="184">
        <v>0</v>
      </c>
    </row>
    <row r="77" spans="1:9" x14ac:dyDescent="0.25">
      <c r="A77" s="86">
        <v>42</v>
      </c>
      <c r="B77" s="99" t="s">
        <v>133</v>
      </c>
      <c r="C77" s="98">
        <f>SUM(C78)</f>
        <v>248.99</v>
      </c>
      <c r="D77" s="147">
        <v>0</v>
      </c>
      <c r="E77" s="97">
        <v>0</v>
      </c>
      <c r="F77" s="87">
        <v>0</v>
      </c>
      <c r="G77" s="92">
        <v>0</v>
      </c>
      <c r="H77" s="121">
        <f t="shared" si="7"/>
        <v>0</v>
      </c>
      <c r="I77" s="184">
        <v>0</v>
      </c>
    </row>
    <row r="78" spans="1:9" hidden="1" x14ac:dyDescent="0.25">
      <c r="A78" s="47">
        <v>422</v>
      </c>
      <c r="B78" s="48" t="s">
        <v>134</v>
      </c>
      <c r="C78" s="97">
        <v>248.99</v>
      </c>
      <c r="D78" s="148">
        <v>0</v>
      </c>
      <c r="E78" s="97">
        <v>0</v>
      </c>
      <c r="F78" s="87"/>
      <c r="G78" s="103"/>
      <c r="H78" s="121">
        <f t="shared" si="7"/>
        <v>0</v>
      </c>
      <c r="I78" s="184" t="e">
        <f t="shared" si="6"/>
        <v>#DIV/0!</v>
      </c>
    </row>
    <row r="79" spans="1:9" x14ac:dyDescent="0.25">
      <c r="A79" s="95"/>
      <c r="B79" s="96"/>
      <c r="C79" s="97"/>
      <c r="D79" s="148"/>
      <c r="E79" s="97"/>
      <c r="F79" s="87"/>
      <c r="G79" s="103"/>
      <c r="H79" s="121"/>
      <c r="I79" s="184"/>
    </row>
    <row r="80" spans="1:9" ht="26.25" x14ac:dyDescent="0.25">
      <c r="A80" s="93">
        <v>2301</v>
      </c>
      <c r="B80" s="94" t="s">
        <v>135</v>
      </c>
      <c r="C80" s="98">
        <v>4260.3100000000004</v>
      </c>
      <c r="D80" s="147">
        <f>SUM(D81+D88+D107+D115+D124+D133+D146+D158+D166)</f>
        <v>39863.93</v>
      </c>
      <c r="E80" s="98">
        <f>SUM(E81+E88+E107+E115+E124+E133+E146+E158+E166)</f>
        <v>43164.479999999996</v>
      </c>
      <c r="F80" s="87">
        <v>43164.480000000003</v>
      </c>
      <c r="G80" s="103">
        <v>43164.480000000003</v>
      </c>
      <c r="H80" s="121">
        <f t="shared" si="7"/>
        <v>1013.1769753844202</v>
      </c>
      <c r="I80" s="184">
        <f t="shared" si="6"/>
        <v>108.27953992493966</v>
      </c>
    </row>
    <row r="81" spans="1:9" x14ac:dyDescent="0.25">
      <c r="A81" s="86" t="s">
        <v>86</v>
      </c>
      <c r="B81" s="99" t="s">
        <v>87</v>
      </c>
      <c r="C81" s="98">
        <v>0</v>
      </c>
      <c r="D81" s="147">
        <f>SUM(D82)</f>
        <v>12798.88</v>
      </c>
      <c r="E81" s="98">
        <f>SUM(E83)</f>
        <v>12798.88</v>
      </c>
      <c r="F81" s="98">
        <v>12798.88</v>
      </c>
      <c r="G81" s="98">
        <v>12798.88</v>
      </c>
      <c r="H81" s="121">
        <v>0</v>
      </c>
      <c r="I81" s="184">
        <f t="shared" si="6"/>
        <v>100</v>
      </c>
    </row>
    <row r="82" spans="1:9" x14ac:dyDescent="0.25">
      <c r="A82" s="86" t="s">
        <v>81</v>
      </c>
      <c r="B82" s="99" t="s">
        <v>88</v>
      </c>
      <c r="C82" s="98">
        <v>0</v>
      </c>
      <c r="D82" s="147">
        <f>SUM(D83)</f>
        <v>12798.88</v>
      </c>
      <c r="E82" s="98">
        <f>SUM(E83)</f>
        <v>12798.88</v>
      </c>
      <c r="F82" s="98">
        <v>12798.88</v>
      </c>
      <c r="G82" s="98">
        <v>12798.88</v>
      </c>
      <c r="H82" s="121">
        <v>0</v>
      </c>
      <c r="I82" s="184">
        <f t="shared" si="6"/>
        <v>100</v>
      </c>
    </row>
    <row r="83" spans="1:9" x14ac:dyDescent="0.25">
      <c r="A83" s="86">
        <v>3</v>
      </c>
      <c r="B83" s="99" t="s">
        <v>20</v>
      </c>
      <c r="C83" s="98">
        <v>0</v>
      </c>
      <c r="D83" s="147">
        <f>SUM(D84)</f>
        <v>12798.88</v>
      </c>
      <c r="E83" s="98">
        <f>SUM(E84)</f>
        <v>12798.88</v>
      </c>
      <c r="F83" s="98">
        <v>12798.88</v>
      </c>
      <c r="G83" s="98">
        <v>12798.88</v>
      </c>
      <c r="H83" s="121">
        <v>0</v>
      </c>
      <c r="I83" s="184">
        <f t="shared" si="6"/>
        <v>100</v>
      </c>
    </row>
    <row r="84" spans="1:9" x14ac:dyDescent="0.25">
      <c r="A84" s="86">
        <v>32</v>
      </c>
      <c r="B84" s="99" t="s">
        <v>31</v>
      </c>
      <c r="C84" s="98">
        <v>0</v>
      </c>
      <c r="D84" s="147">
        <f>SUM(D85:D86)</f>
        <v>12798.88</v>
      </c>
      <c r="E84" s="98">
        <f>SUM(E85)</f>
        <v>12798.88</v>
      </c>
      <c r="F84" s="98">
        <v>12798.88</v>
      </c>
      <c r="G84" s="98">
        <v>12798.88</v>
      </c>
      <c r="H84" s="121">
        <v>0</v>
      </c>
      <c r="I84" s="184">
        <f t="shared" si="6"/>
        <v>100</v>
      </c>
    </row>
    <row r="85" spans="1:9" hidden="1" x14ac:dyDescent="0.25">
      <c r="A85" s="47">
        <v>321</v>
      </c>
      <c r="B85" s="48" t="s">
        <v>68</v>
      </c>
      <c r="C85" s="97">
        <v>0</v>
      </c>
      <c r="D85" s="148">
        <v>12798.88</v>
      </c>
      <c r="E85" s="97">
        <v>12798.88</v>
      </c>
      <c r="F85" s="97"/>
      <c r="G85" s="98"/>
      <c r="H85" s="121" t="e">
        <f t="shared" si="7"/>
        <v>#DIV/0!</v>
      </c>
      <c r="I85" s="184">
        <f t="shared" si="6"/>
        <v>100</v>
      </c>
    </row>
    <row r="86" spans="1:9" hidden="1" x14ac:dyDescent="0.25">
      <c r="A86" s="47">
        <v>322</v>
      </c>
      <c r="B86" s="48" t="s">
        <v>89</v>
      </c>
      <c r="C86" s="97">
        <v>0</v>
      </c>
      <c r="D86" s="148">
        <v>0</v>
      </c>
      <c r="E86" s="97">
        <v>0</v>
      </c>
      <c r="F86" s="97">
        <v>22991</v>
      </c>
      <c r="G86" s="97">
        <v>22991</v>
      </c>
      <c r="H86" s="121" t="e">
        <f t="shared" si="7"/>
        <v>#DIV/0!</v>
      </c>
      <c r="I86" s="184" t="e">
        <f t="shared" si="6"/>
        <v>#DIV/0!</v>
      </c>
    </row>
    <row r="87" spans="1:9" x14ac:dyDescent="0.25">
      <c r="A87" s="86"/>
      <c r="B87" s="99"/>
      <c r="C87" s="87"/>
      <c r="D87" s="143"/>
      <c r="E87" s="87"/>
      <c r="F87" s="87"/>
      <c r="G87" s="87"/>
      <c r="H87" s="121"/>
      <c r="I87" s="184"/>
    </row>
    <row r="88" spans="1:9" x14ac:dyDescent="0.25">
      <c r="A88" s="86" t="s">
        <v>90</v>
      </c>
      <c r="B88" s="99" t="s">
        <v>91</v>
      </c>
      <c r="C88" s="87">
        <f>SUM(C89+C96)</f>
        <v>786.75</v>
      </c>
      <c r="D88" s="143">
        <f>SUM(D89+D96)</f>
        <v>1710</v>
      </c>
      <c r="E88" s="87">
        <f>SUM(E89+E96)</f>
        <v>1000</v>
      </c>
      <c r="F88" s="87">
        <v>1000</v>
      </c>
      <c r="G88" s="87">
        <v>1000</v>
      </c>
      <c r="H88" s="121">
        <f t="shared" si="7"/>
        <v>127.1051795360661</v>
      </c>
      <c r="I88" s="184">
        <f t="shared" si="6"/>
        <v>58.479532163742689</v>
      </c>
    </row>
    <row r="89" spans="1:9" x14ac:dyDescent="0.25">
      <c r="A89" s="86" t="s">
        <v>81</v>
      </c>
      <c r="B89" s="99" t="s">
        <v>88</v>
      </c>
      <c r="C89" s="87">
        <f>SUM(C90)</f>
        <v>371.62</v>
      </c>
      <c r="D89" s="143">
        <f>SUM(D90)</f>
        <v>260</v>
      </c>
      <c r="E89" s="87">
        <v>0</v>
      </c>
      <c r="F89" s="87">
        <v>0</v>
      </c>
      <c r="G89" s="87">
        <v>0</v>
      </c>
      <c r="H89" s="121">
        <f t="shared" si="7"/>
        <v>0</v>
      </c>
      <c r="I89" s="184">
        <f t="shared" si="6"/>
        <v>0</v>
      </c>
    </row>
    <row r="90" spans="1:9" x14ac:dyDescent="0.25">
      <c r="A90" s="86">
        <v>3</v>
      </c>
      <c r="B90" s="99" t="s">
        <v>20</v>
      </c>
      <c r="C90" s="87">
        <f>SUM(C91)</f>
        <v>371.62</v>
      </c>
      <c r="D90" s="143">
        <f>SUM(D91)</f>
        <v>260</v>
      </c>
      <c r="E90" s="87">
        <v>0</v>
      </c>
      <c r="F90" s="87">
        <v>0</v>
      </c>
      <c r="G90" s="87">
        <v>0</v>
      </c>
      <c r="H90" s="121">
        <f t="shared" si="7"/>
        <v>0</v>
      </c>
      <c r="I90" s="184">
        <f t="shared" si="6"/>
        <v>0</v>
      </c>
    </row>
    <row r="91" spans="1:9" x14ac:dyDescent="0.25">
      <c r="A91" s="86">
        <v>32</v>
      </c>
      <c r="B91" s="99" t="s">
        <v>31</v>
      </c>
      <c r="C91" s="87">
        <f>SUM(C92:C93)</f>
        <v>371.62</v>
      </c>
      <c r="D91" s="143">
        <f>SUM(D92:D93)</f>
        <v>260</v>
      </c>
      <c r="E91" s="87">
        <v>0</v>
      </c>
      <c r="F91" s="87">
        <v>0</v>
      </c>
      <c r="G91" s="87">
        <v>0</v>
      </c>
      <c r="H91" s="121">
        <f t="shared" si="7"/>
        <v>0</v>
      </c>
      <c r="I91" s="184">
        <f t="shared" si="6"/>
        <v>0</v>
      </c>
    </row>
    <row r="92" spans="1:9" hidden="1" x14ac:dyDescent="0.25">
      <c r="A92" s="47">
        <v>321</v>
      </c>
      <c r="B92" s="48" t="s">
        <v>136</v>
      </c>
      <c r="C92" s="49">
        <v>0</v>
      </c>
      <c r="D92" s="144">
        <v>0</v>
      </c>
      <c r="E92" s="49">
        <v>0</v>
      </c>
      <c r="F92" s="87"/>
      <c r="G92" s="87"/>
      <c r="H92" s="121" t="e">
        <f t="shared" si="7"/>
        <v>#DIV/0!</v>
      </c>
      <c r="I92" s="184" t="e">
        <f t="shared" si="6"/>
        <v>#DIV/0!</v>
      </c>
    </row>
    <row r="93" spans="1:9" hidden="1" x14ac:dyDescent="0.25">
      <c r="A93" s="47">
        <v>323</v>
      </c>
      <c r="B93" s="48" t="s">
        <v>70</v>
      </c>
      <c r="C93" s="49">
        <v>371.62</v>
      </c>
      <c r="D93" s="144">
        <v>260</v>
      </c>
      <c r="E93" s="49">
        <v>0</v>
      </c>
      <c r="F93" s="87"/>
      <c r="G93" s="87"/>
      <c r="H93" s="121">
        <f t="shared" si="7"/>
        <v>0</v>
      </c>
      <c r="I93" s="184">
        <f t="shared" si="6"/>
        <v>0</v>
      </c>
    </row>
    <row r="94" spans="1:9" x14ac:dyDescent="0.25">
      <c r="A94" s="86"/>
      <c r="B94" s="48"/>
      <c r="C94" s="49"/>
      <c r="D94" s="144"/>
      <c r="E94" s="49"/>
      <c r="F94" s="87"/>
      <c r="G94" s="87"/>
      <c r="H94" s="121"/>
      <c r="I94" s="184"/>
    </row>
    <row r="95" spans="1:9" x14ac:dyDescent="0.25">
      <c r="A95" s="86"/>
      <c r="B95" s="48"/>
      <c r="C95" s="49"/>
      <c r="D95" s="144"/>
      <c r="E95" s="49"/>
      <c r="F95" s="87"/>
      <c r="G95" s="87"/>
      <c r="H95" s="121"/>
      <c r="I95" s="184"/>
    </row>
    <row r="96" spans="1:9" x14ac:dyDescent="0.25">
      <c r="A96" s="86" t="s">
        <v>57</v>
      </c>
      <c r="B96" s="94" t="s">
        <v>94</v>
      </c>
      <c r="C96" s="87">
        <f>SUM(C97)</f>
        <v>415.13</v>
      </c>
      <c r="D96" s="143">
        <f>SUM(D97)</f>
        <v>1450</v>
      </c>
      <c r="E96" s="87">
        <f>SUM(E97)</f>
        <v>1000</v>
      </c>
      <c r="F96" s="87">
        <v>1000</v>
      </c>
      <c r="G96" s="87">
        <v>1000</v>
      </c>
      <c r="H96" s="121">
        <f t="shared" si="7"/>
        <v>240.88839640594512</v>
      </c>
      <c r="I96" s="184">
        <f t="shared" si="6"/>
        <v>68.965517241379317</v>
      </c>
    </row>
    <row r="97" spans="1:9" x14ac:dyDescent="0.25">
      <c r="A97" s="86">
        <v>3</v>
      </c>
      <c r="B97" s="99" t="s">
        <v>20</v>
      </c>
      <c r="C97" s="87">
        <f>SUM(C98+C101)</f>
        <v>415.13</v>
      </c>
      <c r="D97" s="143">
        <f>SUM(D98+D101)</f>
        <v>1450</v>
      </c>
      <c r="E97" s="87">
        <f>SUM(E98+E101)</f>
        <v>1000</v>
      </c>
      <c r="F97" s="87">
        <v>1000</v>
      </c>
      <c r="G97" s="87">
        <v>1000</v>
      </c>
      <c r="H97" s="121">
        <f t="shared" si="7"/>
        <v>240.88839640594512</v>
      </c>
      <c r="I97" s="184">
        <f t="shared" si="6"/>
        <v>68.965517241379317</v>
      </c>
    </row>
    <row r="98" spans="1:9" x14ac:dyDescent="0.25">
      <c r="A98" s="86">
        <v>31</v>
      </c>
      <c r="B98" s="94" t="s">
        <v>23</v>
      </c>
      <c r="C98" s="87">
        <f>SUM(C99:C100)</f>
        <v>79.63</v>
      </c>
      <c r="D98" s="143">
        <f>SUM(D99:D100)</f>
        <v>0</v>
      </c>
      <c r="E98" s="87">
        <f>SUM(E99)</f>
        <v>0</v>
      </c>
      <c r="F98" s="87">
        <v>0</v>
      </c>
      <c r="G98" s="87">
        <v>0</v>
      </c>
      <c r="H98" s="121">
        <f t="shared" si="7"/>
        <v>0</v>
      </c>
      <c r="I98" s="184">
        <v>0</v>
      </c>
    </row>
    <row r="99" spans="1:9" hidden="1" x14ac:dyDescent="0.25">
      <c r="A99" s="47">
        <v>311</v>
      </c>
      <c r="B99" s="96" t="s">
        <v>140</v>
      </c>
      <c r="C99" s="49">
        <v>54.68</v>
      </c>
      <c r="D99" s="144">
        <v>0</v>
      </c>
      <c r="E99" s="87">
        <v>0</v>
      </c>
      <c r="F99" s="87"/>
      <c r="G99" s="87"/>
      <c r="H99" s="121">
        <f t="shared" si="7"/>
        <v>0</v>
      </c>
      <c r="I99" s="184" t="e">
        <f t="shared" si="6"/>
        <v>#DIV/0!</v>
      </c>
    </row>
    <row r="100" spans="1:9" hidden="1" x14ac:dyDescent="0.25">
      <c r="A100" s="47">
        <v>313</v>
      </c>
      <c r="B100" s="96" t="s">
        <v>137</v>
      </c>
      <c r="C100" s="49">
        <v>24.95</v>
      </c>
      <c r="D100" s="144">
        <v>0</v>
      </c>
      <c r="E100" s="87">
        <v>0</v>
      </c>
      <c r="F100" s="87"/>
      <c r="G100" s="87"/>
      <c r="H100" s="121">
        <f t="shared" si="7"/>
        <v>0</v>
      </c>
      <c r="I100" s="184" t="e">
        <f t="shared" si="6"/>
        <v>#DIV/0!</v>
      </c>
    </row>
    <row r="101" spans="1:9" x14ac:dyDescent="0.25">
      <c r="A101" s="86">
        <v>32</v>
      </c>
      <c r="B101" s="94" t="s">
        <v>138</v>
      </c>
      <c r="C101" s="87">
        <f>SUM(C102:C105)</f>
        <v>335.5</v>
      </c>
      <c r="D101" s="143">
        <f>SUM(D102:D105)</f>
        <v>1450</v>
      </c>
      <c r="E101" s="87">
        <f>SUM(E102:E105)</f>
        <v>1000</v>
      </c>
      <c r="F101" s="87">
        <v>1000</v>
      </c>
      <c r="G101" s="87">
        <v>1000</v>
      </c>
      <c r="H101" s="121">
        <f t="shared" si="7"/>
        <v>298.06259314456037</v>
      </c>
      <c r="I101" s="184">
        <f t="shared" si="6"/>
        <v>68.965517241379317</v>
      </c>
    </row>
    <row r="102" spans="1:9" hidden="1" x14ac:dyDescent="0.25">
      <c r="A102" s="47">
        <v>321</v>
      </c>
      <c r="B102" s="48" t="s">
        <v>139</v>
      </c>
      <c r="C102" s="49">
        <v>0</v>
      </c>
      <c r="D102" s="144">
        <v>0</v>
      </c>
      <c r="E102" s="49">
        <v>0</v>
      </c>
      <c r="F102" s="87">
        <v>398</v>
      </c>
      <c r="G102" s="87">
        <v>398</v>
      </c>
      <c r="H102" s="121" t="e">
        <f t="shared" si="7"/>
        <v>#DIV/0!</v>
      </c>
      <c r="I102" s="184" t="e">
        <f t="shared" si="6"/>
        <v>#DIV/0!</v>
      </c>
    </row>
    <row r="103" spans="1:9" hidden="1" x14ac:dyDescent="0.25">
      <c r="A103" s="47">
        <v>322</v>
      </c>
      <c r="B103" s="48" t="s">
        <v>69</v>
      </c>
      <c r="C103" s="49">
        <v>0</v>
      </c>
      <c r="D103" s="144">
        <v>0</v>
      </c>
      <c r="E103" s="49">
        <v>0</v>
      </c>
      <c r="F103" s="87"/>
      <c r="G103" s="87"/>
      <c r="H103" s="121" t="e">
        <f t="shared" si="7"/>
        <v>#DIV/0!</v>
      </c>
      <c r="I103" s="184" t="e">
        <f t="shared" si="6"/>
        <v>#DIV/0!</v>
      </c>
    </row>
    <row r="104" spans="1:9" hidden="1" x14ac:dyDescent="0.25">
      <c r="A104" s="47">
        <v>323</v>
      </c>
      <c r="B104" s="48" t="s">
        <v>70</v>
      </c>
      <c r="C104" s="49">
        <v>0</v>
      </c>
      <c r="D104" s="144">
        <v>1450</v>
      </c>
      <c r="E104" s="49">
        <v>1000</v>
      </c>
      <c r="F104" s="87"/>
      <c r="G104" s="87"/>
      <c r="H104" s="121" t="e">
        <f t="shared" si="7"/>
        <v>#DIV/0!</v>
      </c>
      <c r="I104" s="184">
        <f t="shared" si="6"/>
        <v>68.965517241379317</v>
      </c>
    </row>
    <row r="105" spans="1:9" hidden="1" x14ac:dyDescent="0.25">
      <c r="A105" s="47">
        <v>329</v>
      </c>
      <c r="B105" s="48" t="s">
        <v>123</v>
      </c>
      <c r="C105" s="49">
        <v>335.5</v>
      </c>
      <c r="D105" s="144">
        <v>0</v>
      </c>
      <c r="E105" s="49">
        <v>0</v>
      </c>
      <c r="F105" s="87"/>
      <c r="G105" s="87"/>
      <c r="H105" s="121">
        <f t="shared" si="7"/>
        <v>0</v>
      </c>
      <c r="I105" s="184" t="e">
        <f t="shared" si="6"/>
        <v>#DIV/0!</v>
      </c>
    </row>
    <row r="106" spans="1:9" ht="21.75" customHeight="1" x14ac:dyDescent="0.25">
      <c r="A106" s="86"/>
      <c r="B106" s="48"/>
      <c r="C106" s="87"/>
      <c r="D106" s="144"/>
      <c r="E106" s="49"/>
      <c r="F106" s="87"/>
      <c r="G106" s="87"/>
      <c r="H106" s="121"/>
      <c r="I106" s="184"/>
    </row>
    <row r="107" spans="1:9" x14ac:dyDescent="0.25">
      <c r="A107" s="86" t="s">
        <v>141</v>
      </c>
      <c r="B107" s="99" t="s">
        <v>142</v>
      </c>
      <c r="C107" s="87">
        <f t="shared" ref="C107:D109" si="8">SUM(C108)</f>
        <v>0</v>
      </c>
      <c r="D107" s="143">
        <f t="shared" si="8"/>
        <v>10562.22</v>
      </c>
      <c r="E107" s="87">
        <f>SUM(E108)</f>
        <v>10000</v>
      </c>
      <c r="F107" s="87">
        <v>10000</v>
      </c>
      <c r="G107" s="87">
        <v>10000</v>
      </c>
      <c r="H107" s="121">
        <v>0</v>
      </c>
      <c r="I107" s="184">
        <f t="shared" si="6"/>
        <v>94.677065995595626</v>
      </c>
    </row>
    <row r="108" spans="1:9" x14ac:dyDescent="0.25">
      <c r="A108" s="86" t="s">
        <v>57</v>
      </c>
      <c r="B108" s="99" t="s">
        <v>95</v>
      </c>
      <c r="C108" s="87">
        <f t="shared" si="8"/>
        <v>0</v>
      </c>
      <c r="D108" s="143">
        <f t="shared" si="8"/>
        <v>10562.22</v>
      </c>
      <c r="E108" s="87">
        <f>SUM(E109)</f>
        <v>10000</v>
      </c>
      <c r="F108" s="87">
        <v>10000</v>
      </c>
      <c r="G108" s="87">
        <v>10000</v>
      </c>
      <c r="H108" s="121">
        <v>0</v>
      </c>
      <c r="I108" s="184">
        <f t="shared" si="6"/>
        <v>94.677065995595626</v>
      </c>
    </row>
    <row r="109" spans="1:9" x14ac:dyDescent="0.25">
      <c r="A109" s="86">
        <v>3</v>
      </c>
      <c r="B109" s="99" t="s">
        <v>20</v>
      </c>
      <c r="C109" s="87">
        <f t="shared" si="8"/>
        <v>0</v>
      </c>
      <c r="D109" s="143">
        <f t="shared" si="8"/>
        <v>10562.22</v>
      </c>
      <c r="E109" s="87">
        <f>SUM(E110)</f>
        <v>10000</v>
      </c>
      <c r="F109" s="87">
        <v>10000</v>
      </c>
      <c r="G109" s="87">
        <v>10000</v>
      </c>
      <c r="H109" s="121">
        <v>0</v>
      </c>
      <c r="I109" s="184">
        <f t="shared" si="6"/>
        <v>94.677065995595626</v>
      </c>
    </row>
    <row r="110" spans="1:9" x14ac:dyDescent="0.25">
      <c r="A110" s="86">
        <v>32</v>
      </c>
      <c r="B110" s="99" t="s">
        <v>31</v>
      </c>
      <c r="C110" s="87">
        <f>SUM(C111:C112)</f>
        <v>0</v>
      </c>
      <c r="D110" s="143">
        <f>SUM(D111:D112)</f>
        <v>10562.22</v>
      </c>
      <c r="E110" s="87">
        <f>SUM(E111:E112)</f>
        <v>10000</v>
      </c>
      <c r="F110" s="87">
        <v>10000</v>
      </c>
      <c r="G110" s="87">
        <v>10000</v>
      </c>
      <c r="H110" s="121">
        <v>0</v>
      </c>
      <c r="I110" s="184">
        <f t="shared" si="6"/>
        <v>94.677065995595626</v>
      </c>
    </row>
    <row r="111" spans="1:9" hidden="1" x14ac:dyDescent="0.25">
      <c r="A111" s="47">
        <v>323</v>
      </c>
      <c r="B111" s="48" t="s">
        <v>70</v>
      </c>
      <c r="C111" s="49">
        <v>0</v>
      </c>
      <c r="D111" s="144">
        <v>2130.2199999999998</v>
      </c>
      <c r="E111" s="49">
        <v>2000</v>
      </c>
      <c r="F111" s="49">
        <v>664</v>
      </c>
      <c r="G111" s="49">
        <v>664</v>
      </c>
      <c r="H111" s="121" t="e">
        <f t="shared" si="7"/>
        <v>#DIV/0!</v>
      </c>
      <c r="I111" s="184">
        <f t="shared" si="6"/>
        <v>93.887016364506962</v>
      </c>
    </row>
    <row r="112" spans="1:9" hidden="1" x14ac:dyDescent="0.25">
      <c r="A112" s="47">
        <v>329</v>
      </c>
      <c r="B112" s="48" t="s">
        <v>123</v>
      </c>
      <c r="C112" s="49">
        <v>0</v>
      </c>
      <c r="D112" s="144">
        <v>8432</v>
      </c>
      <c r="E112" s="49">
        <v>8000</v>
      </c>
      <c r="F112" s="49"/>
      <c r="G112" s="49"/>
      <c r="H112" s="121" t="e">
        <f t="shared" si="7"/>
        <v>#DIV/0!</v>
      </c>
      <c r="I112" s="184">
        <f t="shared" si="6"/>
        <v>94.876660341555976</v>
      </c>
    </row>
    <row r="113" spans="1:9" x14ac:dyDescent="0.25">
      <c r="A113" s="86"/>
      <c r="B113" s="48"/>
      <c r="C113" s="49"/>
      <c r="D113" s="144"/>
      <c r="E113" s="49"/>
      <c r="F113" s="49"/>
      <c r="G113" s="49"/>
      <c r="H113" s="121"/>
      <c r="I113" s="184"/>
    </row>
    <row r="114" spans="1:9" x14ac:dyDescent="0.25">
      <c r="A114" s="86"/>
      <c r="B114" s="99"/>
      <c r="C114" s="87"/>
      <c r="D114" s="144"/>
      <c r="E114" s="49"/>
      <c r="F114" s="87"/>
      <c r="G114" s="87"/>
      <c r="H114" s="121"/>
      <c r="I114" s="184"/>
    </row>
    <row r="115" spans="1:9" x14ac:dyDescent="0.25">
      <c r="A115" s="89" t="s">
        <v>143</v>
      </c>
      <c r="B115" s="94" t="s">
        <v>144</v>
      </c>
      <c r="C115" s="87">
        <f t="shared" ref="C115:D117" si="9">SUM(C116)</f>
        <v>248.73000000000002</v>
      </c>
      <c r="D115" s="143">
        <f t="shared" si="9"/>
        <v>1000</v>
      </c>
      <c r="E115" s="87">
        <f>SUM(E116)</f>
        <v>1000</v>
      </c>
      <c r="F115" s="87">
        <v>1000</v>
      </c>
      <c r="G115" s="87">
        <v>1000</v>
      </c>
      <c r="H115" s="121">
        <f t="shared" si="7"/>
        <v>402.04237526635308</v>
      </c>
      <c r="I115" s="184">
        <f t="shared" si="6"/>
        <v>100</v>
      </c>
    </row>
    <row r="116" spans="1:9" x14ac:dyDescent="0.25">
      <c r="A116" s="86" t="s">
        <v>81</v>
      </c>
      <c r="B116" s="99" t="s">
        <v>145</v>
      </c>
      <c r="C116" s="87">
        <f t="shared" si="9"/>
        <v>248.73000000000002</v>
      </c>
      <c r="D116" s="143">
        <f t="shared" si="9"/>
        <v>1000</v>
      </c>
      <c r="E116" s="87">
        <f>SUM(E117)</f>
        <v>1000</v>
      </c>
      <c r="F116" s="87">
        <v>1000</v>
      </c>
      <c r="G116" s="87">
        <v>1000</v>
      </c>
      <c r="H116" s="121">
        <f t="shared" si="7"/>
        <v>402.04237526635308</v>
      </c>
      <c r="I116" s="184">
        <f t="shared" si="6"/>
        <v>100</v>
      </c>
    </row>
    <row r="117" spans="1:9" x14ac:dyDescent="0.25">
      <c r="A117" s="86">
        <v>3</v>
      </c>
      <c r="B117" s="99" t="s">
        <v>20</v>
      </c>
      <c r="C117" s="87">
        <f t="shared" si="9"/>
        <v>248.73000000000002</v>
      </c>
      <c r="D117" s="143">
        <f t="shared" si="9"/>
        <v>1000</v>
      </c>
      <c r="E117" s="87">
        <f>SUM(E118)</f>
        <v>1000</v>
      </c>
      <c r="F117" s="87">
        <v>1000</v>
      </c>
      <c r="G117" s="87">
        <v>1000</v>
      </c>
      <c r="H117" s="121">
        <f t="shared" si="7"/>
        <v>402.04237526635308</v>
      </c>
      <c r="I117" s="184">
        <f t="shared" si="6"/>
        <v>100</v>
      </c>
    </row>
    <row r="118" spans="1:9" x14ac:dyDescent="0.25">
      <c r="A118" s="86">
        <v>32</v>
      </c>
      <c r="B118" s="99" t="s">
        <v>31</v>
      </c>
      <c r="C118" s="87">
        <f>SUM(C119:C121)</f>
        <v>248.73000000000002</v>
      </c>
      <c r="D118" s="143">
        <f>SUM(D119:D121)</f>
        <v>1000</v>
      </c>
      <c r="E118" s="87">
        <f>SUM(E119:E121)</f>
        <v>1000</v>
      </c>
      <c r="F118" s="87">
        <v>1000</v>
      </c>
      <c r="G118" s="87">
        <v>1000</v>
      </c>
      <c r="H118" s="121">
        <f t="shared" si="7"/>
        <v>402.04237526635308</v>
      </c>
      <c r="I118" s="184">
        <f t="shared" si="6"/>
        <v>100</v>
      </c>
    </row>
    <row r="119" spans="1:9" hidden="1" x14ac:dyDescent="0.25">
      <c r="A119" s="47">
        <v>322</v>
      </c>
      <c r="B119" s="48" t="s">
        <v>69</v>
      </c>
      <c r="C119" s="49">
        <v>52.96</v>
      </c>
      <c r="D119" s="143">
        <v>0</v>
      </c>
      <c r="E119" s="49">
        <v>500</v>
      </c>
      <c r="F119" s="87"/>
      <c r="G119" s="87"/>
      <c r="H119" s="121">
        <f t="shared" si="7"/>
        <v>944.10876132930514</v>
      </c>
      <c r="I119" s="184" t="e">
        <f t="shared" si="6"/>
        <v>#DIV/0!</v>
      </c>
    </row>
    <row r="120" spans="1:9" hidden="1" x14ac:dyDescent="0.25">
      <c r="A120" s="47">
        <v>323</v>
      </c>
      <c r="B120" s="48" t="s">
        <v>70</v>
      </c>
      <c r="C120" s="49">
        <v>195.77</v>
      </c>
      <c r="D120" s="143">
        <v>0</v>
      </c>
      <c r="E120" s="49">
        <v>250</v>
      </c>
      <c r="F120" s="87"/>
      <c r="G120" s="87"/>
      <c r="H120" s="121">
        <f t="shared" si="7"/>
        <v>127.70087347397457</v>
      </c>
      <c r="I120" s="184" t="e">
        <f t="shared" si="6"/>
        <v>#DIV/0!</v>
      </c>
    </row>
    <row r="121" spans="1:9" hidden="1" x14ac:dyDescent="0.25">
      <c r="A121" s="47">
        <v>329</v>
      </c>
      <c r="B121" s="48" t="s">
        <v>146</v>
      </c>
      <c r="C121" s="49">
        <v>0</v>
      </c>
      <c r="D121" s="143">
        <v>1000</v>
      </c>
      <c r="E121" s="49">
        <v>250</v>
      </c>
      <c r="F121" s="87"/>
      <c r="G121" s="87"/>
      <c r="H121" s="121" t="e">
        <f t="shared" si="7"/>
        <v>#DIV/0!</v>
      </c>
      <c r="I121" s="184">
        <f t="shared" si="6"/>
        <v>25</v>
      </c>
    </row>
    <row r="122" spans="1:9" x14ac:dyDescent="0.25">
      <c r="A122" s="86"/>
      <c r="B122" s="99"/>
      <c r="C122" s="87"/>
      <c r="D122" s="143"/>
      <c r="E122" s="87"/>
      <c r="F122" s="87"/>
      <c r="G122" s="87"/>
      <c r="H122" s="121"/>
      <c r="I122" s="184"/>
    </row>
    <row r="123" spans="1:9" x14ac:dyDescent="0.25">
      <c r="A123" s="86"/>
      <c r="B123" s="99"/>
      <c r="C123" s="87"/>
      <c r="D123" s="143"/>
      <c r="E123" s="87"/>
      <c r="F123" s="87"/>
      <c r="G123" s="87"/>
      <c r="H123" s="121"/>
      <c r="I123" s="184"/>
    </row>
    <row r="124" spans="1:9" x14ac:dyDescent="0.25">
      <c r="A124" s="89" t="s">
        <v>147</v>
      </c>
      <c r="B124" s="94" t="s">
        <v>148</v>
      </c>
      <c r="C124" s="87">
        <f>SUM(C125)</f>
        <v>517.73</v>
      </c>
      <c r="D124" s="143">
        <v>0</v>
      </c>
      <c r="E124" s="87">
        <f>SUM(E125)</f>
        <v>1000</v>
      </c>
      <c r="F124" s="87">
        <v>1000</v>
      </c>
      <c r="G124" s="87">
        <v>1000</v>
      </c>
      <c r="H124" s="121">
        <f t="shared" si="7"/>
        <v>193.15087014466999</v>
      </c>
      <c r="I124" s="184">
        <v>0</v>
      </c>
    </row>
    <row r="125" spans="1:9" x14ac:dyDescent="0.25">
      <c r="A125" s="86" t="s">
        <v>81</v>
      </c>
      <c r="B125" s="99" t="s">
        <v>145</v>
      </c>
      <c r="C125" s="87">
        <f>SUM(C126)</f>
        <v>517.73</v>
      </c>
      <c r="D125" s="143">
        <v>0</v>
      </c>
      <c r="E125" s="87">
        <f>SUM(E126)</f>
        <v>1000</v>
      </c>
      <c r="F125" s="87">
        <v>1000</v>
      </c>
      <c r="G125" s="87">
        <v>1000</v>
      </c>
      <c r="H125" s="121">
        <f t="shared" si="7"/>
        <v>193.15087014466999</v>
      </c>
      <c r="I125" s="184">
        <v>0</v>
      </c>
    </row>
    <row r="126" spans="1:9" x14ac:dyDescent="0.25">
      <c r="A126" s="86">
        <v>3</v>
      </c>
      <c r="B126" s="99" t="s">
        <v>20</v>
      </c>
      <c r="C126" s="87">
        <f>SUM(C127)</f>
        <v>517.73</v>
      </c>
      <c r="D126" s="143">
        <v>0</v>
      </c>
      <c r="E126" s="87">
        <f>SUM(E127)</f>
        <v>1000</v>
      </c>
      <c r="F126" s="87">
        <v>1000</v>
      </c>
      <c r="G126" s="87">
        <v>1000</v>
      </c>
      <c r="H126" s="121">
        <f t="shared" si="7"/>
        <v>193.15087014466999</v>
      </c>
      <c r="I126" s="184">
        <v>0</v>
      </c>
    </row>
    <row r="127" spans="1:9" x14ac:dyDescent="0.25">
      <c r="A127" s="86">
        <v>32</v>
      </c>
      <c r="B127" s="99" t="s">
        <v>31</v>
      </c>
      <c r="C127" s="87">
        <f>SUM(C128:C130)</f>
        <v>517.73</v>
      </c>
      <c r="D127" s="143">
        <v>0</v>
      </c>
      <c r="E127" s="87">
        <f>SUM(E128:E130)</f>
        <v>1000</v>
      </c>
      <c r="F127" s="87">
        <v>1000</v>
      </c>
      <c r="G127" s="87">
        <v>1000</v>
      </c>
      <c r="H127" s="121">
        <f t="shared" si="7"/>
        <v>193.15087014466999</v>
      </c>
      <c r="I127" s="184">
        <v>0</v>
      </c>
    </row>
    <row r="128" spans="1:9" hidden="1" x14ac:dyDescent="0.25">
      <c r="A128" s="47">
        <v>321</v>
      </c>
      <c r="B128" s="48" t="s">
        <v>68</v>
      </c>
      <c r="C128" s="49">
        <v>26.55</v>
      </c>
      <c r="D128" s="144">
        <v>0</v>
      </c>
      <c r="E128" s="49">
        <v>0</v>
      </c>
      <c r="F128" s="87"/>
      <c r="G128" s="87"/>
      <c r="H128" s="121">
        <f t="shared" si="7"/>
        <v>0</v>
      </c>
      <c r="I128" s="184" t="e">
        <f t="shared" si="6"/>
        <v>#DIV/0!</v>
      </c>
    </row>
    <row r="129" spans="1:9" hidden="1" x14ac:dyDescent="0.25">
      <c r="A129" s="47">
        <v>322</v>
      </c>
      <c r="B129" s="48" t="s">
        <v>69</v>
      </c>
      <c r="C129" s="49">
        <v>26.65</v>
      </c>
      <c r="D129" s="144">
        <v>0</v>
      </c>
      <c r="E129" s="49">
        <v>500</v>
      </c>
      <c r="F129" s="87"/>
      <c r="G129" s="87"/>
      <c r="H129" s="121">
        <f t="shared" si="7"/>
        <v>1876.172607879925</v>
      </c>
      <c r="I129" s="184" t="e">
        <f t="shared" si="6"/>
        <v>#DIV/0!</v>
      </c>
    </row>
    <row r="130" spans="1:9" hidden="1" x14ac:dyDescent="0.25">
      <c r="A130" s="47">
        <v>323</v>
      </c>
      <c r="B130" s="48" t="s">
        <v>70</v>
      </c>
      <c r="C130" s="49">
        <v>464.53</v>
      </c>
      <c r="D130" s="144">
        <v>0</v>
      </c>
      <c r="E130" s="49">
        <v>500</v>
      </c>
      <c r="F130" s="87"/>
      <c r="G130" s="87"/>
      <c r="H130" s="121">
        <f t="shared" si="7"/>
        <v>107.63567476804512</v>
      </c>
      <c r="I130" s="184" t="e">
        <f t="shared" si="6"/>
        <v>#DIV/0!</v>
      </c>
    </row>
    <row r="131" spans="1:9" x14ac:dyDescent="0.25">
      <c r="A131" s="86"/>
      <c r="B131" s="99"/>
      <c r="C131" s="87"/>
      <c r="D131" s="143"/>
      <c r="E131" s="87"/>
      <c r="F131" s="87"/>
      <c r="G131" s="87"/>
      <c r="H131" s="121"/>
      <c r="I131" s="184"/>
    </row>
    <row r="132" spans="1:9" x14ac:dyDescent="0.25">
      <c r="A132" s="89"/>
      <c r="B132" s="92"/>
      <c r="C132" s="87"/>
      <c r="D132" s="143"/>
      <c r="E132" s="87"/>
      <c r="F132" s="87"/>
      <c r="G132" s="87"/>
      <c r="H132" s="121"/>
      <c r="I132" s="184"/>
    </row>
    <row r="133" spans="1:9" ht="26.25" x14ac:dyDescent="0.25">
      <c r="A133" s="89" t="s">
        <v>96</v>
      </c>
      <c r="B133" s="94" t="s">
        <v>97</v>
      </c>
      <c r="C133" s="98">
        <v>0</v>
      </c>
      <c r="D133" s="147">
        <f>SUM(D134+D140)</f>
        <v>7465.6</v>
      </c>
      <c r="E133" s="98">
        <f>SUM(E134+E140)</f>
        <v>7465.6</v>
      </c>
      <c r="F133" s="87">
        <v>4395.2</v>
      </c>
      <c r="G133" s="87">
        <v>4395.2</v>
      </c>
      <c r="H133" s="121">
        <v>0</v>
      </c>
      <c r="I133" s="184">
        <f t="shared" si="6"/>
        <v>100</v>
      </c>
    </row>
    <row r="134" spans="1:9" x14ac:dyDescent="0.25">
      <c r="A134" s="89" t="s">
        <v>81</v>
      </c>
      <c r="B134" s="94" t="s">
        <v>170</v>
      </c>
      <c r="C134" s="97">
        <v>0</v>
      </c>
      <c r="D134" s="147">
        <f>SUM(D135)</f>
        <v>3070.4</v>
      </c>
      <c r="E134" s="98">
        <f>SUM(E135)</f>
        <v>3070.4</v>
      </c>
      <c r="F134" s="87">
        <v>0</v>
      </c>
      <c r="G134" s="87">
        <v>0</v>
      </c>
      <c r="H134" s="121">
        <v>0</v>
      </c>
      <c r="I134" s="184">
        <f t="shared" si="6"/>
        <v>100</v>
      </c>
    </row>
    <row r="135" spans="1:9" x14ac:dyDescent="0.25">
      <c r="A135" s="93">
        <v>3</v>
      </c>
      <c r="B135" s="102" t="s">
        <v>20</v>
      </c>
      <c r="C135" s="98">
        <v>0</v>
      </c>
      <c r="D135" s="147">
        <f>SUM(D136)</f>
        <v>3070.4</v>
      </c>
      <c r="E135" s="98">
        <f>SUM(E137)</f>
        <v>3070.4</v>
      </c>
      <c r="F135" s="87">
        <v>0</v>
      </c>
      <c r="G135" s="87">
        <v>0</v>
      </c>
      <c r="H135" s="121">
        <v>0</v>
      </c>
      <c r="I135" s="184">
        <f t="shared" si="6"/>
        <v>100</v>
      </c>
    </row>
    <row r="136" spans="1:9" x14ac:dyDescent="0.25">
      <c r="A136" s="93">
        <v>37</v>
      </c>
      <c r="B136" s="94" t="s">
        <v>171</v>
      </c>
      <c r="C136" s="98">
        <v>0</v>
      </c>
      <c r="D136" s="147">
        <f>SUM(D137)</f>
        <v>3070.4</v>
      </c>
      <c r="E136" s="98">
        <f>SUM(E137)</f>
        <v>3070.4</v>
      </c>
      <c r="F136" s="87">
        <v>0</v>
      </c>
      <c r="G136" s="87">
        <v>0</v>
      </c>
      <c r="H136" s="121">
        <v>0</v>
      </c>
      <c r="I136" s="184">
        <f t="shared" ref="I136:I196" si="10">SUM(E136/D136)*100</f>
        <v>100</v>
      </c>
    </row>
    <row r="137" spans="1:9" hidden="1" x14ac:dyDescent="0.25">
      <c r="A137" s="95">
        <v>372</v>
      </c>
      <c r="B137" s="96" t="s">
        <v>171</v>
      </c>
      <c r="C137" s="97">
        <v>0</v>
      </c>
      <c r="D137" s="148">
        <v>3070.4</v>
      </c>
      <c r="E137" s="97">
        <v>3070.4</v>
      </c>
      <c r="F137" s="87"/>
      <c r="G137" s="87"/>
      <c r="H137" s="121" t="e">
        <f t="shared" ref="H137:H199" si="11">SUM(E137/C137)*100</f>
        <v>#DIV/0!</v>
      </c>
      <c r="I137" s="184">
        <f t="shared" si="10"/>
        <v>100</v>
      </c>
    </row>
    <row r="138" spans="1:9" x14ac:dyDescent="0.25">
      <c r="A138" s="95"/>
      <c r="B138" s="94"/>
      <c r="C138" s="97"/>
      <c r="D138" s="148"/>
      <c r="E138" s="98"/>
      <c r="F138" s="87"/>
      <c r="G138" s="87"/>
      <c r="H138" s="121"/>
      <c r="I138" s="184"/>
    </row>
    <row r="139" spans="1:9" x14ac:dyDescent="0.25">
      <c r="A139" s="95"/>
      <c r="B139" s="94"/>
      <c r="C139" s="97"/>
      <c r="D139" s="148"/>
      <c r="E139" s="98"/>
      <c r="F139" s="87"/>
      <c r="G139" s="87"/>
      <c r="H139" s="121"/>
      <c r="I139" s="184"/>
    </row>
    <row r="140" spans="1:9" x14ac:dyDescent="0.25">
      <c r="A140" s="89" t="s">
        <v>81</v>
      </c>
      <c r="B140" s="94" t="s">
        <v>195</v>
      </c>
      <c r="C140" s="98">
        <v>0</v>
      </c>
      <c r="D140" s="147">
        <f t="shared" ref="D140:E142" si="12">SUM(D141)</f>
        <v>4395.2</v>
      </c>
      <c r="E140" s="98">
        <f t="shared" si="12"/>
        <v>4395.2</v>
      </c>
      <c r="F140" s="87">
        <v>4395.2</v>
      </c>
      <c r="G140" s="87">
        <v>4395.2</v>
      </c>
      <c r="H140" s="121">
        <v>0</v>
      </c>
      <c r="I140" s="184">
        <f t="shared" si="10"/>
        <v>100</v>
      </c>
    </row>
    <row r="141" spans="1:9" x14ac:dyDescent="0.25">
      <c r="A141" s="93">
        <v>3</v>
      </c>
      <c r="B141" s="102" t="s">
        <v>20</v>
      </c>
      <c r="C141" s="98">
        <v>0</v>
      </c>
      <c r="D141" s="147">
        <f t="shared" si="12"/>
        <v>4395.2</v>
      </c>
      <c r="E141" s="98">
        <f t="shared" si="12"/>
        <v>4395.2</v>
      </c>
      <c r="F141" s="87">
        <v>4395.2</v>
      </c>
      <c r="G141" s="87">
        <v>4395.2</v>
      </c>
      <c r="H141" s="121">
        <v>0</v>
      </c>
      <c r="I141" s="184">
        <f t="shared" si="10"/>
        <v>100</v>
      </c>
    </row>
    <row r="142" spans="1:9" x14ac:dyDescent="0.25">
      <c r="A142" s="93">
        <v>37</v>
      </c>
      <c r="B142" s="94" t="s">
        <v>171</v>
      </c>
      <c r="C142" s="98">
        <v>0</v>
      </c>
      <c r="D142" s="147">
        <f t="shared" si="12"/>
        <v>4395.2</v>
      </c>
      <c r="E142" s="98">
        <f t="shared" si="12"/>
        <v>4395.2</v>
      </c>
      <c r="F142" s="87">
        <v>4395.2</v>
      </c>
      <c r="G142" s="87">
        <v>4395.2</v>
      </c>
      <c r="H142" s="121">
        <v>0</v>
      </c>
      <c r="I142" s="184">
        <f t="shared" si="10"/>
        <v>100</v>
      </c>
    </row>
    <row r="143" spans="1:9" hidden="1" x14ac:dyDescent="0.25">
      <c r="A143" s="95">
        <v>372</v>
      </c>
      <c r="B143" s="96" t="s">
        <v>171</v>
      </c>
      <c r="C143" s="97">
        <v>0</v>
      </c>
      <c r="D143" s="148">
        <v>4395.2</v>
      </c>
      <c r="E143" s="97">
        <v>4395.2</v>
      </c>
      <c r="F143" s="87"/>
      <c r="G143" s="87"/>
      <c r="H143" s="121" t="e">
        <f t="shared" si="11"/>
        <v>#DIV/0!</v>
      </c>
      <c r="I143" s="184">
        <f t="shared" si="10"/>
        <v>100</v>
      </c>
    </row>
    <row r="144" spans="1:9" x14ac:dyDescent="0.25">
      <c r="A144" s="95"/>
      <c r="B144" s="96"/>
      <c r="C144" s="97"/>
      <c r="D144" s="148"/>
      <c r="E144" s="98"/>
      <c r="F144" s="87"/>
      <c r="G144" s="87"/>
      <c r="H144" s="121"/>
      <c r="I144" s="184"/>
    </row>
    <row r="145" spans="1:9" x14ac:dyDescent="0.25">
      <c r="A145" s="104"/>
      <c r="B145" s="105"/>
      <c r="C145" s="106"/>
      <c r="D145" s="143"/>
      <c r="E145" s="87"/>
      <c r="F145" s="87"/>
      <c r="G145" s="87"/>
      <c r="H145" s="121"/>
      <c r="I145" s="184"/>
    </row>
    <row r="146" spans="1:9" x14ac:dyDescent="0.25">
      <c r="A146" s="89" t="s">
        <v>99</v>
      </c>
      <c r="B146" s="94" t="s">
        <v>149</v>
      </c>
      <c r="C146" s="87">
        <f>SUM(C147)</f>
        <v>1257.94</v>
      </c>
      <c r="D146" s="143">
        <f>SUM(D147)</f>
        <v>5000</v>
      </c>
      <c r="E146" s="87">
        <f>SUM(E147)</f>
        <v>8000</v>
      </c>
      <c r="F146" s="87">
        <v>8000</v>
      </c>
      <c r="G146" s="87">
        <v>8000</v>
      </c>
      <c r="H146" s="121">
        <f t="shared" si="11"/>
        <v>635.96037966834672</v>
      </c>
      <c r="I146" s="184">
        <f t="shared" si="10"/>
        <v>160</v>
      </c>
    </row>
    <row r="147" spans="1:9" x14ac:dyDescent="0.25">
      <c r="A147" s="89" t="s">
        <v>81</v>
      </c>
      <c r="B147" s="102" t="s">
        <v>150</v>
      </c>
      <c r="C147" s="87">
        <f>SUM(C148)</f>
        <v>1257.94</v>
      </c>
      <c r="D147" s="143">
        <f>SUM(D148+D154)</f>
        <v>5000</v>
      </c>
      <c r="E147" s="87">
        <f>SUM(E148+E154)</f>
        <v>8000</v>
      </c>
      <c r="F147" s="87">
        <v>8000</v>
      </c>
      <c r="G147" s="87">
        <v>8000</v>
      </c>
      <c r="H147" s="121">
        <f t="shared" si="11"/>
        <v>635.96037966834672</v>
      </c>
      <c r="I147" s="184">
        <f t="shared" si="10"/>
        <v>160</v>
      </c>
    </row>
    <row r="148" spans="1:9" x14ac:dyDescent="0.25">
      <c r="A148" s="107">
        <v>3</v>
      </c>
      <c r="B148" s="102" t="s">
        <v>20</v>
      </c>
      <c r="C148" s="87">
        <f>SUM(C149)</f>
        <v>1257.94</v>
      </c>
      <c r="D148" s="143">
        <f>SUM(D149)</f>
        <v>3200</v>
      </c>
      <c r="E148" s="87">
        <f>SUM(E149)</f>
        <v>8000</v>
      </c>
      <c r="F148" s="87">
        <v>8000</v>
      </c>
      <c r="G148" s="87">
        <v>8000</v>
      </c>
      <c r="H148" s="121">
        <f t="shared" si="11"/>
        <v>635.96037966834672</v>
      </c>
      <c r="I148" s="184">
        <f t="shared" si="10"/>
        <v>250</v>
      </c>
    </row>
    <row r="149" spans="1:9" x14ac:dyDescent="0.25">
      <c r="A149" s="107">
        <v>32</v>
      </c>
      <c r="B149" s="102" t="s">
        <v>31</v>
      </c>
      <c r="C149" s="87">
        <f>SUM(C150:C153)</f>
        <v>1257.94</v>
      </c>
      <c r="D149" s="143">
        <f>SUM(D150:D153)</f>
        <v>3200</v>
      </c>
      <c r="E149" s="87">
        <f>SUM(E150:E153)</f>
        <v>8000</v>
      </c>
      <c r="F149" s="87">
        <v>8000</v>
      </c>
      <c r="G149" s="87">
        <v>8000</v>
      </c>
      <c r="H149" s="121">
        <f t="shared" si="11"/>
        <v>635.96037966834672</v>
      </c>
      <c r="I149" s="184">
        <f t="shared" si="10"/>
        <v>250</v>
      </c>
    </row>
    <row r="150" spans="1:9" hidden="1" x14ac:dyDescent="0.25">
      <c r="A150" s="47">
        <v>321</v>
      </c>
      <c r="B150" s="48" t="s">
        <v>139</v>
      </c>
      <c r="C150" s="97">
        <v>0</v>
      </c>
      <c r="D150" s="148">
        <v>650</v>
      </c>
      <c r="E150" s="97">
        <v>3000</v>
      </c>
      <c r="F150" s="97">
        <v>332</v>
      </c>
      <c r="G150" s="97">
        <v>332</v>
      </c>
      <c r="H150" s="121" t="e">
        <f t="shared" si="11"/>
        <v>#DIV/0!</v>
      </c>
      <c r="I150" s="184">
        <f t="shared" si="10"/>
        <v>461.53846153846149</v>
      </c>
    </row>
    <row r="151" spans="1:9" hidden="1" x14ac:dyDescent="0.25">
      <c r="A151" s="47">
        <v>322</v>
      </c>
      <c r="B151" s="48" t="s">
        <v>69</v>
      </c>
      <c r="C151" s="97">
        <v>38.53</v>
      </c>
      <c r="D151" s="148">
        <v>600</v>
      </c>
      <c r="E151" s="97">
        <v>2000</v>
      </c>
      <c r="F151" s="97">
        <v>133</v>
      </c>
      <c r="G151" s="97">
        <v>133</v>
      </c>
      <c r="H151" s="121">
        <f t="shared" si="11"/>
        <v>5190.7604464053984</v>
      </c>
      <c r="I151" s="184">
        <f t="shared" si="10"/>
        <v>333.33333333333337</v>
      </c>
    </row>
    <row r="152" spans="1:9" hidden="1" x14ac:dyDescent="0.25">
      <c r="A152" s="47">
        <v>323</v>
      </c>
      <c r="B152" s="48" t="s">
        <v>70</v>
      </c>
      <c r="C152" s="49">
        <v>973.85</v>
      </c>
      <c r="D152" s="144">
        <v>1950</v>
      </c>
      <c r="E152" s="49">
        <v>3000</v>
      </c>
      <c r="F152" s="49">
        <v>133</v>
      </c>
      <c r="G152" s="49">
        <v>133</v>
      </c>
      <c r="H152" s="121">
        <f t="shared" si="11"/>
        <v>308.05565538840682</v>
      </c>
      <c r="I152" s="184">
        <f t="shared" si="10"/>
        <v>153.84615384615387</v>
      </c>
    </row>
    <row r="153" spans="1:9" hidden="1" x14ac:dyDescent="0.25">
      <c r="A153" s="47">
        <v>329</v>
      </c>
      <c r="B153" s="48" t="s">
        <v>93</v>
      </c>
      <c r="C153" s="49">
        <v>245.56</v>
      </c>
      <c r="D153" s="144">
        <v>0</v>
      </c>
      <c r="E153" s="49">
        <v>0</v>
      </c>
      <c r="F153" s="49">
        <v>199</v>
      </c>
      <c r="G153" s="49">
        <v>199</v>
      </c>
      <c r="H153" s="121">
        <f t="shared" si="11"/>
        <v>0</v>
      </c>
      <c r="I153" s="184" t="e">
        <f t="shared" si="10"/>
        <v>#DIV/0!</v>
      </c>
    </row>
    <row r="154" spans="1:9" x14ac:dyDescent="0.25">
      <c r="A154" s="86">
        <v>4</v>
      </c>
      <c r="B154" s="108" t="s">
        <v>125</v>
      </c>
      <c r="C154" s="87">
        <v>0</v>
      </c>
      <c r="D154" s="143">
        <f>SUM(D155)</f>
        <v>1800</v>
      </c>
      <c r="E154" s="87">
        <f>SUM(E155)</f>
        <v>0</v>
      </c>
      <c r="F154" s="87">
        <v>0</v>
      </c>
      <c r="G154" s="87">
        <v>0</v>
      </c>
      <c r="H154" s="121">
        <v>0</v>
      </c>
      <c r="I154" s="184">
        <f t="shared" si="10"/>
        <v>0</v>
      </c>
    </row>
    <row r="155" spans="1:9" x14ac:dyDescent="0.25">
      <c r="A155" s="86">
        <v>42</v>
      </c>
      <c r="B155" s="99" t="s">
        <v>126</v>
      </c>
      <c r="C155" s="87">
        <v>0</v>
      </c>
      <c r="D155" s="143">
        <f>SUM(D156)</f>
        <v>1800</v>
      </c>
      <c r="E155" s="87">
        <f>SUM(E156)</f>
        <v>0</v>
      </c>
      <c r="F155" s="87">
        <v>0</v>
      </c>
      <c r="G155" s="87">
        <v>0</v>
      </c>
      <c r="H155" s="121">
        <v>0</v>
      </c>
      <c r="I155" s="184">
        <f t="shared" si="10"/>
        <v>0</v>
      </c>
    </row>
    <row r="156" spans="1:9" hidden="1" x14ac:dyDescent="0.25">
      <c r="A156" s="47">
        <v>422</v>
      </c>
      <c r="B156" s="48" t="s">
        <v>126</v>
      </c>
      <c r="C156" s="49">
        <v>0</v>
      </c>
      <c r="D156" s="144">
        <v>1800</v>
      </c>
      <c r="E156" s="49">
        <v>0</v>
      </c>
      <c r="F156" s="49"/>
      <c r="G156" s="49"/>
      <c r="H156" s="121" t="e">
        <f t="shared" si="11"/>
        <v>#DIV/0!</v>
      </c>
      <c r="I156" s="184">
        <f t="shared" si="10"/>
        <v>0</v>
      </c>
    </row>
    <row r="157" spans="1:9" x14ac:dyDescent="0.25">
      <c r="A157" s="86"/>
      <c r="B157" s="99"/>
      <c r="C157" s="87"/>
      <c r="D157" s="143"/>
      <c r="E157" s="87"/>
      <c r="F157" s="49"/>
      <c r="G157" s="49"/>
      <c r="H157" s="121"/>
      <c r="I157" s="184"/>
    </row>
    <row r="158" spans="1:9" x14ac:dyDescent="0.25">
      <c r="A158" s="109" t="s">
        <v>151</v>
      </c>
      <c r="B158" s="99" t="s">
        <v>152</v>
      </c>
      <c r="C158" s="87">
        <v>0</v>
      </c>
      <c r="D158" s="143">
        <v>0</v>
      </c>
      <c r="E158" s="87">
        <f>SUM(E159)</f>
        <v>300</v>
      </c>
      <c r="F158" s="87">
        <v>300</v>
      </c>
      <c r="G158" s="87">
        <v>300</v>
      </c>
      <c r="H158" s="121">
        <v>0</v>
      </c>
      <c r="I158" s="184">
        <v>0</v>
      </c>
    </row>
    <row r="159" spans="1:9" x14ac:dyDescent="0.25">
      <c r="A159" s="86" t="s">
        <v>81</v>
      </c>
      <c r="B159" s="99" t="s">
        <v>153</v>
      </c>
      <c r="C159" s="87">
        <f>SUM(C162:C163)</f>
        <v>0</v>
      </c>
      <c r="D159" s="143">
        <v>0</v>
      </c>
      <c r="E159" s="87">
        <f>SUM(E162)</f>
        <v>300</v>
      </c>
      <c r="F159" s="87">
        <v>300</v>
      </c>
      <c r="G159" s="87">
        <v>300</v>
      </c>
      <c r="H159" s="121">
        <v>0</v>
      </c>
      <c r="I159" s="184">
        <v>0</v>
      </c>
    </row>
    <row r="160" spans="1:9" x14ac:dyDescent="0.25">
      <c r="A160" s="86">
        <v>3</v>
      </c>
      <c r="B160" s="102" t="s">
        <v>20</v>
      </c>
      <c r="C160" s="87">
        <v>0</v>
      </c>
      <c r="D160" s="143">
        <v>0</v>
      </c>
      <c r="E160" s="87">
        <f>SUM(E161)</f>
        <v>300</v>
      </c>
      <c r="F160" s="87">
        <v>300</v>
      </c>
      <c r="G160" s="87">
        <v>300</v>
      </c>
      <c r="H160" s="121">
        <v>0</v>
      </c>
      <c r="I160" s="184">
        <v>0</v>
      </c>
    </row>
    <row r="161" spans="1:9" x14ac:dyDescent="0.25">
      <c r="A161" s="86">
        <v>32</v>
      </c>
      <c r="B161" s="102" t="s">
        <v>31</v>
      </c>
      <c r="C161" s="87">
        <v>0</v>
      </c>
      <c r="D161" s="143">
        <v>0</v>
      </c>
      <c r="E161" s="87">
        <f>SUM(E162)</f>
        <v>300</v>
      </c>
      <c r="F161" s="87">
        <v>300</v>
      </c>
      <c r="G161" s="87">
        <v>300</v>
      </c>
      <c r="H161" s="121">
        <v>0</v>
      </c>
      <c r="I161" s="184">
        <v>0</v>
      </c>
    </row>
    <row r="162" spans="1:9" hidden="1" x14ac:dyDescent="0.25">
      <c r="A162" s="47">
        <v>321</v>
      </c>
      <c r="B162" s="48" t="s">
        <v>98</v>
      </c>
      <c r="C162" s="49">
        <v>0</v>
      </c>
      <c r="D162" s="144">
        <v>0</v>
      </c>
      <c r="E162" s="49">
        <v>300</v>
      </c>
      <c r="F162" s="49"/>
      <c r="G162" s="87"/>
      <c r="H162" s="121" t="e">
        <f t="shared" si="11"/>
        <v>#DIV/0!</v>
      </c>
      <c r="I162" s="184" t="e">
        <f t="shared" si="10"/>
        <v>#DIV/0!</v>
      </c>
    </row>
    <row r="163" spans="1:9" hidden="1" x14ac:dyDescent="0.25">
      <c r="A163" s="47">
        <v>324</v>
      </c>
      <c r="B163" s="48" t="s">
        <v>154</v>
      </c>
      <c r="C163" s="49">
        <v>0</v>
      </c>
      <c r="D163" s="144">
        <v>0</v>
      </c>
      <c r="E163" s="49">
        <v>0</v>
      </c>
      <c r="F163" s="49"/>
      <c r="G163" s="87"/>
      <c r="H163" s="121" t="e">
        <f t="shared" si="11"/>
        <v>#DIV/0!</v>
      </c>
      <c r="I163" s="184" t="e">
        <f t="shared" si="10"/>
        <v>#DIV/0!</v>
      </c>
    </row>
    <row r="164" spans="1:9" x14ac:dyDescent="0.25">
      <c r="A164" s="89"/>
      <c r="B164" s="94"/>
      <c r="C164" s="87"/>
      <c r="D164" s="143"/>
      <c r="E164" s="87"/>
      <c r="F164" s="87"/>
      <c r="G164" s="87"/>
      <c r="H164" s="121"/>
      <c r="I164" s="184"/>
    </row>
    <row r="165" spans="1:9" x14ac:dyDescent="0.25">
      <c r="A165" s="47"/>
      <c r="B165" s="48"/>
      <c r="C165" s="49"/>
      <c r="D165" s="144"/>
      <c r="E165" s="49"/>
      <c r="F165" s="49"/>
      <c r="G165" s="49"/>
      <c r="H165" s="121"/>
      <c r="I165" s="184"/>
    </row>
    <row r="166" spans="1:9" x14ac:dyDescent="0.25">
      <c r="A166" s="89" t="s">
        <v>100</v>
      </c>
      <c r="B166" s="94" t="s">
        <v>101</v>
      </c>
      <c r="C166" s="87">
        <f>SUM(C168)</f>
        <v>1532.79</v>
      </c>
      <c r="D166" s="143">
        <f t="shared" ref="D166:E168" si="13">SUM(D167)</f>
        <v>1327.23</v>
      </c>
      <c r="E166" s="87">
        <f t="shared" si="13"/>
        <v>1600</v>
      </c>
      <c r="F166" s="87">
        <v>1600</v>
      </c>
      <c r="G166" s="87">
        <v>1600</v>
      </c>
      <c r="H166" s="121">
        <f t="shared" si="11"/>
        <v>104.38481461909328</v>
      </c>
      <c r="I166" s="184">
        <f t="shared" si="10"/>
        <v>120.55182598343919</v>
      </c>
    </row>
    <row r="167" spans="1:9" x14ac:dyDescent="0.25">
      <c r="A167" s="109" t="s">
        <v>81</v>
      </c>
      <c r="B167" s="99" t="s">
        <v>88</v>
      </c>
      <c r="C167" s="87">
        <f>SUM(C168)</f>
        <v>1532.79</v>
      </c>
      <c r="D167" s="143">
        <f t="shared" si="13"/>
        <v>1327.23</v>
      </c>
      <c r="E167" s="87">
        <f t="shared" si="13"/>
        <v>1600</v>
      </c>
      <c r="F167" s="87">
        <v>1600</v>
      </c>
      <c r="G167" s="87">
        <v>1600</v>
      </c>
      <c r="H167" s="121">
        <f t="shared" si="11"/>
        <v>104.38481461909328</v>
      </c>
      <c r="I167" s="184">
        <f t="shared" si="10"/>
        <v>120.55182598343919</v>
      </c>
    </row>
    <row r="168" spans="1:9" x14ac:dyDescent="0.25">
      <c r="A168" s="86">
        <v>3</v>
      </c>
      <c r="B168" s="99" t="s">
        <v>20</v>
      </c>
      <c r="C168" s="87">
        <f>SUM(C169)</f>
        <v>1532.79</v>
      </c>
      <c r="D168" s="143">
        <f t="shared" si="13"/>
        <v>1327.23</v>
      </c>
      <c r="E168" s="87">
        <f t="shared" si="13"/>
        <v>1600</v>
      </c>
      <c r="F168" s="87">
        <v>1600</v>
      </c>
      <c r="G168" s="87">
        <v>1600</v>
      </c>
      <c r="H168" s="121">
        <f t="shared" si="11"/>
        <v>104.38481461909328</v>
      </c>
      <c r="I168" s="184">
        <f t="shared" si="10"/>
        <v>120.55182598343919</v>
      </c>
    </row>
    <row r="169" spans="1:9" x14ac:dyDescent="0.25">
      <c r="A169" s="86">
        <v>32</v>
      </c>
      <c r="B169" s="99" t="s">
        <v>31</v>
      </c>
      <c r="C169" s="87">
        <f>SUM(C170:C173)</f>
        <v>1532.79</v>
      </c>
      <c r="D169" s="143">
        <f>SUM(D170:D173)</f>
        <v>1327.23</v>
      </c>
      <c r="E169" s="87">
        <f>SUM(E170:E173)</f>
        <v>1600</v>
      </c>
      <c r="F169" s="87">
        <v>1600</v>
      </c>
      <c r="G169" s="87">
        <v>1600</v>
      </c>
      <c r="H169" s="121">
        <f t="shared" si="11"/>
        <v>104.38481461909328</v>
      </c>
      <c r="I169" s="184">
        <f t="shared" si="10"/>
        <v>120.55182598343919</v>
      </c>
    </row>
    <row r="170" spans="1:9" hidden="1" x14ac:dyDescent="0.25">
      <c r="A170" s="47">
        <v>321</v>
      </c>
      <c r="B170" s="48" t="s">
        <v>98</v>
      </c>
      <c r="C170" s="49">
        <v>26.55</v>
      </c>
      <c r="D170" s="144">
        <v>0</v>
      </c>
      <c r="E170" s="49">
        <v>300</v>
      </c>
      <c r="F170" s="49">
        <v>398</v>
      </c>
      <c r="G170" s="49">
        <v>398</v>
      </c>
      <c r="H170" s="121">
        <f t="shared" si="11"/>
        <v>1129.9435028248586</v>
      </c>
      <c r="I170" s="184" t="e">
        <f t="shared" si="10"/>
        <v>#DIV/0!</v>
      </c>
    </row>
    <row r="171" spans="1:9" hidden="1" x14ac:dyDescent="0.25">
      <c r="A171" s="47">
        <v>322</v>
      </c>
      <c r="B171" s="48" t="s">
        <v>92</v>
      </c>
      <c r="C171" s="49">
        <v>0</v>
      </c>
      <c r="D171" s="144">
        <v>131.43</v>
      </c>
      <c r="E171" s="49">
        <v>500</v>
      </c>
      <c r="F171" s="49">
        <v>265</v>
      </c>
      <c r="G171" s="49">
        <v>265</v>
      </c>
      <c r="H171" s="121" t="e">
        <f t="shared" si="11"/>
        <v>#DIV/0!</v>
      </c>
      <c r="I171" s="184">
        <f t="shared" si="10"/>
        <v>380.43064749296201</v>
      </c>
    </row>
    <row r="172" spans="1:9" hidden="1" x14ac:dyDescent="0.25">
      <c r="A172" s="47">
        <v>323</v>
      </c>
      <c r="B172" s="48" t="s">
        <v>102</v>
      </c>
      <c r="C172" s="49">
        <v>1385.29</v>
      </c>
      <c r="D172" s="144">
        <v>1169.3</v>
      </c>
      <c r="E172" s="49">
        <v>500</v>
      </c>
      <c r="F172" s="49">
        <v>332</v>
      </c>
      <c r="G172" s="49">
        <v>332</v>
      </c>
      <c r="H172" s="121">
        <f t="shared" si="11"/>
        <v>36.093525543388026</v>
      </c>
      <c r="I172" s="184">
        <f t="shared" si="10"/>
        <v>42.760626015564867</v>
      </c>
    </row>
    <row r="173" spans="1:9" hidden="1" x14ac:dyDescent="0.25">
      <c r="A173" s="47">
        <v>329</v>
      </c>
      <c r="B173" s="48" t="s">
        <v>155</v>
      </c>
      <c r="C173" s="49">
        <v>120.95</v>
      </c>
      <c r="D173" s="144">
        <v>26.5</v>
      </c>
      <c r="E173" s="49">
        <v>300</v>
      </c>
      <c r="F173" s="49"/>
      <c r="G173" s="49"/>
      <c r="H173" s="121">
        <f t="shared" si="11"/>
        <v>248.03637866887144</v>
      </c>
      <c r="I173" s="184">
        <f t="shared" si="10"/>
        <v>1132.0754716981132</v>
      </c>
    </row>
    <row r="174" spans="1:9" x14ac:dyDescent="0.25">
      <c r="A174" s="47"/>
      <c r="B174" s="48"/>
      <c r="C174" s="49"/>
      <c r="D174" s="144"/>
      <c r="E174" s="49"/>
      <c r="F174" s="49"/>
      <c r="G174" s="49"/>
      <c r="H174" s="121"/>
      <c r="I174" s="184"/>
    </row>
    <row r="175" spans="1:9" x14ac:dyDescent="0.25">
      <c r="A175" s="86"/>
      <c r="B175" s="99"/>
      <c r="C175" s="87"/>
      <c r="D175" s="143"/>
      <c r="E175" s="87"/>
      <c r="F175" s="49"/>
      <c r="G175" s="49"/>
      <c r="H175" s="121"/>
      <c r="I175" s="184"/>
    </row>
    <row r="176" spans="1:9" ht="26.25" x14ac:dyDescent="0.25">
      <c r="A176" s="93">
        <v>2302</v>
      </c>
      <c r="B176" s="94" t="s">
        <v>135</v>
      </c>
      <c r="C176" s="98">
        <v>0</v>
      </c>
      <c r="D176" s="147">
        <f>SUM(D177+D184)</f>
        <v>518.54</v>
      </c>
      <c r="E176" s="98">
        <f>SUM(E177+E184)</f>
        <v>600</v>
      </c>
      <c r="F176" s="98">
        <v>600</v>
      </c>
      <c r="G176" s="87">
        <v>600</v>
      </c>
      <c r="H176" s="121">
        <v>0</v>
      </c>
      <c r="I176" s="184">
        <f t="shared" si="10"/>
        <v>115.70949203532996</v>
      </c>
    </row>
    <row r="177" spans="1:9" x14ac:dyDescent="0.25">
      <c r="A177" s="89" t="s">
        <v>172</v>
      </c>
      <c r="B177" s="94" t="s">
        <v>173</v>
      </c>
      <c r="C177" s="87">
        <v>0</v>
      </c>
      <c r="D177" s="143">
        <f t="shared" ref="D177:E180" si="14">SUM(D178)</f>
        <v>300</v>
      </c>
      <c r="E177" s="87">
        <f t="shared" si="14"/>
        <v>300</v>
      </c>
      <c r="F177" s="98">
        <v>300</v>
      </c>
      <c r="G177" s="87">
        <v>300</v>
      </c>
      <c r="H177" s="121">
        <v>0</v>
      </c>
      <c r="I177" s="184">
        <f t="shared" si="10"/>
        <v>100</v>
      </c>
    </row>
    <row r="178" spans="1:9" ht="26.25" x14ac:dyDescent="0.25">
      <c r="A178" s="109" t="s">
        <v>81</v>
      </c>
      <c r="B178" s="99" t="s">
        <v>176</v>
      </c>
      <c r="C178" s="87">
        <v>0</v>
      </c>
      <c r="D178" s="143">
        <f t="shared" si="14"/>
        <v>300</v>
      </c>
      <c r="E178" s="87">
        <f t="shared" si="14"/>
        <v>300</v>
      </c>
      <c r="F178" s="98">
        <v>300</v>
      </c>
      <c r="G178" s="87">
        <v>300</v>
      </c>
      <c r="H178" s="121">
        <v>0</v>
      </c>
      <c r="I178" s="184">
        <f t="shared" si="10"/>
        <v>100</v>
      </c>
    </row>
    <row r="179" spans="1:9" x14ac:dyDescent="0.25">
      <c r="A179" s="86">
        <v>4</v>
      </c>
      <c r="B179" s="108" t="s">
        <v>125</v>
      </c>
      <c r="C179" s="87">
        <v>0</v>
      </c>
      <c r="D179" s="143">
        <f t="shared" si="14"/>
        <v>300</v>
      </c>
      <c r="E179" s="87">
        <f t="shared" si="14"/>
        <v>300</v>
      </c>
      <c r="F179" s="98">
        <v>300</v>
      </c>
      <c r="G179" s="87">
        <v>300</v>
      </c>
      <c r="H179" s="121">
        <v>0</v>
      </c>
      <c r="I179" s="184">
        <f t="shared" si="10"/>
        <v>100</v>
      </c>
    </row>
    <row r="180" spans="1:9" x14ac:dyDescent="0.25">
      <c r="A180" s="86">
        <v>42</v>
      </c>
      <c r="B180" s="108" t="s">
        <v>166</v>
      </c>
      <c r="C180" s="87">
        <v>0</v>
      </c>
      <c r="D180" s="143">
        <f t="shared" si="14"/>
        <v>300</v>
      </c>
      <c r="E180" s="87">
        <f t="shared" si="14"/>
        <v>300</v>
      </c>
      <c r="F180" s="98">
        <v>300</v>
      </c>
      <c r="G180" s="87">
        <v>300</v>
      </c>
      <c r="H180" s="121">
        <v>0</v>
      </c>
      <c r="I180" s="184">
        <f t="shared" si="10"/>
        <v>100</v>
      </c>
    </row>
    <row r="181" spans="1:9" hidden="1" x14ac:dyDescent="0.25">
      <c r="A181" s="47">
        <v>424</v>
      </c>
      <c r="B181" s="48" t="s">
        <v>127</v>
      </c>
      <c r="C181" s="49">
        <v>0</v>
      </c>
      <c r="D181" s="144">
        <v>300</v>
      </c>
      <c r="E181" s="49">
        <v>300</v>
      </c>
      <c r="F181" s="49"/>
      <c r="G181" s="87"/>
      <c r="H181" s="121" t="e">
        <f t="shared" si="11"/>
        <v>#DIV/0!</v>
      </c>
      <c r="I181" s="184">
        <f t="shared" si="10"/>
        <v>100</v>
      </c>
    </row>
    <row r="182" spans="1:9" x14ac:dyDescent="0.25">
      <c r="A182" s="47"/>
      <c r="B182" s="48"/>
      <c r="C182" s="49"/>
      <c r="D182" s="144"/>
      <c r="E182" s="49"/>
      <c r="F182" s="49"/>
      <c r="G182" s="87"/>
      <c r="H182" s="121"/>
      <c r="I182" s="184"/>
    </row>
    <row r="183" spans="1:9" x14ac:dyDescent="0.25">
      <c r="A183" s="47"/>
      <c r="B183" s="48"/>
      <c r="C183" s="49"/>
      <c r="D183" s="144"/>
      <c r="E183" s="49"/>
      <c r="F183" s="49"/>
      <c r="G183" s="87"/>
      <c r="H183" s="121"/>
      <c r="I183" s="184"/>
    </row>
    <row r="184" spans="1:9" x14ac:dyDescent="0.25">
      <c r="A184" s="109" t="s">
        <v>174</v>
      </c>
      <c r="B184" s="99" t="s">
        <v>175</v>
      </c>
      <c r="C184" s="87">
        <v>0</v>
      </c>
      <c r="D184" s="143">
        <v>218.54</v>
      </c>
      <c r="E184" s="87">
        <f>SUM(E185)</f>
        <v>300</v>
      </c>
      <c r="F184" s="87">
        <v>300</v>
      </c>
      <c r="G184" s="87">
        <v>300</v>
      </c>
      <c r="H184" s="121">
        <v>0</v>
      </c>
      <c r="I184" s="184">
        <f t="shared" si="10"/>
        <v>137.27464079802326</v>
      </c>
    </row>
    <row r="185" spans="1:9" ht="26.25" x14ac:dyDescent="0.25">
      <c r="A185" s="109" t="s">
        <v>81</v>
      </c>
      <c r="B185" s="99" t="s">
        <v>177</v>
      </c>
      <c r="C185" s="87">
        <v>0</v>
      </c>
      <c r="D185" s="143">
        <v>218.54</v>
      </c>
      <c r="E185" s="87">
        <f>SUM(E186)</f>
        <v>300</v>
      </c>
      <c r="F185" s="87">
        <v>300</v>
      </c>
      <c r="G185" s="87">
        <v>300</v>
      </c>
      <c r="H185" s="121">
        <v>0</v>
      </c>
      <c r="I185" s="184">
        <f t="shared" si="10"/>
        <v>137.27464079802326</v>
      </c>
    </row>
    <row r="186" spans="1:9" x14ac:dyDescent="0.25">
      <c r="A186" s="86">
        <v>3</v>
      </c>
      <c r="B186" s="108" t="s">
        <v>20</v>
      </c>
      <c r="C186" s="87">
        <v>0</v>
      </c>
      <c r="D186" s="143">
        <v>218.54</v>
      </c>
      <c r="E186" s="87">
        <v>300</v>
      </c>
      <c r="F186" s="87">
        <v>300</v>
      </c>
      <c r="G186" s="87">
        <v>300</v>
      </c>
      <c r="H186" s="121">
        <v>0</v>
      </c>
      <c r="I186" s="184">
        <f t="shared" si="10"/>
        <v>137.27464079802326</v>
      </c>
    </row>
    <row r="187" spans="1:9" x14ac:dyDescent="0.25">
      <c r="A187" s="86">
        <v>38</v>
      </c>
      <c r="B187" s="99" t="s">
        <v>178</v>
      </c>
      <c r="C187" s="87">
        <v>0</v>
      </c>
      <c r="D187" s="143">
        <v>218.54</v>
      </c>
      <c r="E187" s="87">
        <v>300</v>
      </c>
      <c r="F187" s="87">
        <v>300</v>
      </c>
      <c r="G187" s="87">
        <v>300</v>
      </c>
      <c r="H187" s="121">
        <v>0</v>
      </c>
      <c r="I187" s="184">
        <f t="shared" si="10"/>
        <v>137.27464079802326</v>
      </c>
    </row>
    <row r="188" spans="1:9" hidden="1" x14ac:dyDescent="0.25">
      <c r="A188" s="47">
        <v>381</v>
      </c>
      <c r="B188" s="48" t="s">
        <v>178</v>
      </c>
      <c r="C188" s="49">
        <v>0</v>
      </c>
      <c r="D188" s="144">
        <v>218.54</v>
      </c>
      <c r="E188" s="49">
        <v>300</v>
      </c>
      <c r="F188" s="87"/>
      <c r="G188" s="87"/>
      <c r="H188" s="121" t="e">
        <f t="shared" si="11"/>
        <v>#DIV/0!</v>
      </c>
      <c r="I188" s="184">
        <f t="shared" si="10"/>
        <v>137.27464079802326</v>
      </c>
    </row>
    <row r="189" spans="1:9" x14ac:dyDescent="0.25">
      <c r="A189" s="47"/>
      <c r="B189" s="48"/>
      <c r="C189" s="49"/>
      <c r="D189" s="144"/>
      <c r="E189" s="49"/>
      <c r="F189" s="87"/>
      <c r="G189" s="87"/>
      <c r="H189" s="121"/>
      <c r="I189" s="184"/>
    </row>
    <row r="190" spans="1:9" x14ac:dyDescent="0.25">
      <c r="A190" s="47"/>
      <c r="B190" s="48"/>
      <c r="C190" s="49"/>
      <c r="D190" s="144"/>
      <c r="E190" s="49"/>
      <c r="F190" s="49"/>
      <c r="G190" s="87"/>
      <c r="H190" s="121"/>
      <c r="I190" s="184"/>
    </row>
    <row r="191" spans="1:9" ht="21.75" customHeight="1" x14ac:dyDescent="0.25">
      <c r="A191" s="89">
        <v>2402</v>
      </c>
      <c r="B191" s="94" t="s">
        <v>103</v>
      </c>
      <c r="C191" s="98">
        <f>SUM(C199)</f>
        <v>3359.55</v>
      </c>
      <c r="D191" s="147">
        <f>SUM(D192)</f>
        <v>5000</v>
      </c>
      <c r="E191" s="98">
        <f>SUM(E192+E199)</f>
        <v>0</v>
      </c>
      <c r="F191" s="87">
        <v>0</v>
      </c>
      <c r="G191" s="87">
        <v>0</v>
      </c>
      <c r="H191" s="121">
        <f t="shared" si="11"/>
        <v>0</v>
      </c>
      <c r="I191" s="184">
        <f t="shared" si="10"/>
        <v>0</v>
      </c>
    </row>
    <row r="192" spans="1:9" x14ac:dyDescent="0.25">
      <c r="A192" s="109" t="s">
        <v>179</v>
      </c>
      <c r="B192" s="99" t="s">
        <v>180</v>
      </c>
      <c r="C192" s="87">
        <v>0</v>
      </c>
      <c r="D192" s="143">
        <f>SUM(D193)</f>
        <v>5000</v>
      </c>
      <c r="E192" s="87">
        <f>SUM(E193)</f>
        <v>0</v>
      </c>
      <c r="F192" s="87">
        <v>0</v>
      </c>
      <c r="G192" s="87">
        <v>0</v>
      </c>
      <c r="H192" s="121">
        <v>0</v>
      </c>
      <c r="I192" s="184">
        <f t="shared" si="10"/>
        <v>0</v>
      </c>
    </row>
    <row r="193" spans="1:9" ht="26.25" x14ac:dyDescent="0.25">
      <c r="A193" s="109" t="s">
        <v>81</v>
      </c>
      <c r="B193" s="99" t="s">
        <v>181</v>
      </c>
      <c r="C193" s="87">
        <v>0</v>
      </c>
      <c r="D193" s="143">
        <f>SUM(D194)</f>
        <v>5000</v>
      </c>
      <c r="E193" s="87">
        <f>SUM(E194)</f>
        <v>0</v>
      </c>
      <c r="F193" s="87">
        <v>0</v>
      </c>
      <c r="G193" s="87">
        <v>0</v>
      </c>
      <c r="H193" s="121">
        <v>0</v>
      </c>
      <c r="I193" s="184">
        <f t="shared" si="10"/>
        <v>0</v>
      </c>
    </row>
    <row r="194" spans="1:9" x14ac:dyDescent="0.25">
      <c r="A194" s="86">
        <v>3</v>
      </c>
      <c r="B194" s="108" t="s">
        <v>20</v>
      </c>
      <c r="C194" s="87">
        <v>0</v>
      </c>
      <c r="D194" s="143">
        <f>SUM(D195)</f>
        <v>5000</v>
      </c>
      <c r="E194" s="87">
        <f>SUM(E195)</f>
        <v>0</v>
      </c>
      <c r="F194" s="87">
        <v>0</v>
      </c>
      <c r="G194" s="87">
        <v>0</v>
      </c>
      <c r="H194" s="121">
        <v>0</v>
      </c>
      <c r="I194" s="184">
        <f t="shared" si="10"/>
        <v>0</v>
      </c>
    </row>
    <row r="195" spans="1:9" x14ac:dyDescent="0.25">
      <c r="A195" s="86">
        <v>32</v>
      </c>
      <c r="B195" s="108" t="s">
        <v>31</v>
      </c>
      <c r="C195" s="87">
        <v>0</v>
      </c>
      <c r="D195" s="143">
        <f>SUM(D196)</f>
        <v>5000</v>
      </c>
      <c r="E195" s="87">
        <f>SUM(E196)</f>
        <v>0</v>
      </c>
      <c r="F195" s="87">
        <v>0</v>
      </c>
      <c r="G195" s="87">
        <v>0</v>
      </c>
      <c r="H195" s="121">
        <v>0</v>
      </c>
      <c r="I195" s="184">
        <f t="shared" si="10"/>
        <v>0</v>
      </c>
    </row>
    <row r="196" spans="1:9" hidden="1" x14ac:dyDescent="0.25">
      <c r="A196" s="47">
        <v>323</v>
      </c>
      <c r="B196" s="48" t="s">
        <v>70</v>
      </c>
      <c r="C196" s="49">
        <v>0</v>
      </c>
      <c r="D196" s="144">
        <v>5000</v>
      </c>
      <c r="E196" s="49">
        <v>0</v>
      </c>
      <c r="F196" s="49"/>
      <c r="G196" s="87"/>
      <c r="H196" s="121" t="e">
        <f t="shared" si="11"/>
        <v>#DIV/0!</v>
      </c>
      <c r="I196" s="184">
        <f t="shared" si="10"/>
        <v>0</v>
      </c>
    </row>
    <row r="197" spans="1:9" ht="21.75" customHeight="1" x14ac:dyDescent="0.25">
      <c r="A197" s="110"/>
      <c r="B197" s="88"/>
      <c r="C197" s="87"/>
      <c r="D197" s="143"/>
      <c r="E197" s="49"/>
      <c r="F197" s="49"/>
      <c r="G197" s="87"/>
      <c r="H197" s="121"/>
      <c r="I197" s="184"/>
    </row>
    <row r="198" spans="1:9" ht="21.75" customHeight="1" x14ac:dyDescent="0.25">
      <c r="A198" s="110"/>
      <c r="B198" s="88"/>
      <c r="C198" s="87"/>
      <c r="D198" s="143"/>
      <c r="E198" s="49"/>
      <c r="F198" s="49"/>
      <c r="G198" s="87"/>
      <c r="H198" s="121"/>
      <c r="I198" s="184"/>
    </row>
    <row r="199" spans="1:9" ht="26.25" x14ac:dyDescent="0.25">
      <c r="A199" s="109" t="s">
        <v>156</v>
      </c>
      <c r="B199" s="99" t="s">
        <v>104</v>
      </c>
      <c r="C199" s="87">
        <f>SUM(C200)</f>
        <v>3359.55</v>
      </c>
      <c r="D199" s="143">
        <v>0</v>
      </c>
      <c r="E199" s="87">
        <v>0</v>
      </c>
      <c r="F199" s="87">
        <v>0</v>
      </c>
      <c r="G199" s="87">
        <v>0</v>
      </c>
      <c r="H199" s="121">
        <f t="shared" si="11"/>
        <v>0</v>
      </c>
      <c r="I199" s="184">
        <v>0</v>
      </c>
    </row>
    <row r="200" spans="1:9" x14ac:dyDescent="0.25">
      <c r="A200" s="109" t="s">
        <v>81</v>
      </c>
      <c r="B200" s="99" t="s">
        <v>157</v>
      </c>
      <c r="C200" s="87">
        <f>SUM(C201)</f>
        <v>3359.55</v>
      </c>
      <c r="D200" s="143">
        <v>0</v>
      </c>
      <c r="E200" s="87">
        <v>0</v>
      </c>
      <c r="F200" s="87">
        <v>0</v>
      </c>
      <c r="G200" s="87">
        <v>0</v>
      </c>
      <c r="H200" s="121">
        <f t="shared" ref="H200:H260" si="15">SUM(E200/C200)*100</f>
        <v>0</v>
      </c>
      <c r="I200" s="184">
        <v>0</v>
      </c>
    </row>
    <row r="201" spans="1:9" x14ac:dyDescent="0.25">
      <c r="A201" s="86">
        <v>3</v>
      </c>
      <c r="B201" s="108" t="s">
        <v>20</v>
      </c>
      <c r="C201" s="87">
        <f>SUM(C202)</f>
        <v>3359.55</v>
      </c>
      <c r="D201" s="143">
        <v>0</v>
      </c>
      <c r="E201" s="87">
        <v>0</v>
      </c>
      <c r="F201" s="87">
        <v>0</v>
      </c>
      <c r="G201" s="87">
        <v>0</v>
      </c>
      <c r="H201" s="121">
        <f t="shared" si="15"/>
        <v>0</v>
      </c>
      <c r="I201" s="184">
        <v>0</v>
      </c>
    </row>
    <row r="202" spans="1:9" x14ac:dyDescent="0.25">
      <c r="A202" s="86">
        <v>32</v>
      </c>
      <c r="B202" s="108" t="s">
        <v>31</v>
      </c>
      <c r="C202" s="87">
        <f>SUM(C203)</f>
        <v>3359.55</v>
      </c>
      <c r="D202" s="143">
        <v>0</v>
      </c>
      <c r="E202" s="87">
        <v>0</v>
      </c>
      <c r="F202" s="87">
        <v>0</v>
      </c>
      <c r="G202" s="87">
        <v>0</v>
      </c>
      <c r="H202" s="121">
        <f t="shared" si="15"/>
        <v>0</v>
      </c>
      <c r="I202" s="184">
        <v>0</v>
      </c>
    </row>
    <row r="203" spans="1:9" hidden="1" x14ac:dyDescent="0.25">
      <c r="A203" s="47">
        <v>323</v>
      </c>
      <c r="B203" s="48" t="s">
        <v>70</v>
      </c>
      <c r="C203" s="49">
        <v>3359.55</v>
      </c>
      <c r="D203" s="143">
        <v>0</v>
      </c>
      <c r="E203" s="49">
        <v>0</v>
      </c>
      <c r="F203" s="87"/>
      <c r="G203" s="87"/>
      <c r="H203" s="121">
        <f t="shared" si="15"/>
        <v>0</v>
      </c>
      <c r="I203" s="184" t="e">
        <f t="shared" ref="I203:I260" si="16">SUM(E203/D203)*100</f>
        <v>#DIV/0!</v>
      </c>
    </row>
    <row r="204" spans="1:9" x14ac:dyDescent="0.25">
      <c r="A204" s="47"/>
      <c r="B204" s="48"/>
      <c r="C204" s="49"/>
      <c r="D204" s="144"/>
      <c r="E204" s="49"/>
      <c r="F204" s="87"/>
      <c r="G204" s="87"/>
      <c r="H204" s="121"/>
      <c r="I204" s="184"/>
    </row>
    <row r="205" spans="1:9" x14ac:dyDescent="0.25">
      <c r="A205" s="93"/>
      <c r="B205" s="94"/>
      <c r="C205" s="87"/>
      <c r="D205" s="143"/>
      <c r="E205" s="49"/>
      <c r="F205" s="49"/>
      <c r="G205" s="87"/>
      <c r="H205" s="121"/>
      <c r="I205" s="184"/>
    </row>
    <row r="206" spans="1:9" ht="25.5" customHeight="1" x14ac:dyDescent="0.25">
      <c r="A206" s="89">
        <v>2404</v>
      </c>
      <c r="B206" s="94" t="s">
        <v>158</v>
      </c>
      <c r="C206" s="98">
        <f>SUM(C207)</f>
        <v>246277.43000000002</v>
      </c>
      <c r="D206" s="147">
        <f>SUM(D207)</f>
        <v>1481.65</v>
      </c>
      <c r="E206" s="98">
        <f>SUM(E207+E213+E219)</f>
        <v>0</v>
      </c>
      <c r="F206" s="87">
        <v>0</v>
      </c>
      <c r="G206" s="87">
        <v>0</v>
      </c>
      <c r="H206" s="121">
        <f t="shared" si="15"/>
        <v>0</v>
      </c>
      <c r="I206" s="184">
        <f t="shared" si="16"/>
        <v>0</v>
      </c>
    </row>
    <row r="207" spans="1:9" x14ac:dyDescent="0.25">
      <c r="A207" s="109" t="s">
        <v>159</v>
      </c>
      <c r="B207" s="99" t="s">
        <v>160</v>
      </c>
      <c r="C207" s="87">
        <f>SUM(C213+C219)</f>
        <v>246277.43000000002</v>
      </c>
      <c r="D207" s="143">
        <f t="shared" ref="D207:E210" si="17">SUM(D208)</f>
        <v>1481.65</v>
      </c>
      <c r="E207" s="87">
        <f t="shared" si="17"/>
        <v>0</v>
      </c>
      <c r="F207" s="87">
        <v>0</v>
      </c>
      <c r="G207" s="87">
        <v>0</v>
      </c>
      <c r="H207" s="121">
        <f t="shared" si="15"/>
        <v>0</v>
      </c>
      <c r="I207" s="184">
        <f t="shared" si="16"/>
        <v>0</v>
      </c>
    </row>
    <row r="208" spans="1:9" x14ac:dyDescent="0.25">
      <c r="A208" s="109" t="s">
        <v>81</v>
      </c>
      <c r="B208" s="99" t="s">
        <v>129</v>
      </c>
      <c r="C208" s="87">
        <v>0</v>
      </c>
      <c r="D208" s="143">
        <f t="shared" si="17"/>
        <v>1481.65</v>
      </c>
      <c r="E208" s="87">
        <f t="shared" si="17"/>
        <v>0</v>
      </c>
      <c r="F208" s="87">
        <v>0</v>
      </c>
      <c r="G208" s="87">
        <v>0</v>
      </c>
      <c r="H208" s="121">
        <v>0</v>
      </c>
      <c r="I208" s="184">
        <f t="shared" si="16"/>
        <v>0</v>
      </c>
    </row>
    <row r="209" spans="1:9" x14ac:dyDescent="0.25">
      <c r="A209" s="86">
        <v>4</v>
      </c>
      <c r="B209" s="108" t="s">
        <v>125</v>
      </c>
      <c r="C209" s="87">
        <v>0</v>
      </c>
      <c r="D209" s="143">
        <f t="shared" si="17"/>
        <v>1481.65</v>
      </c>
      <c r="E209" s="87">
        <f t="shared" si="17"/>
        <v>0</v>
      </c>
      <c r="F209" s="87">
        <v>0</v>
      </c>
      <c r="G209" s="87">
        <v>0</v>
      </c>
      <c r="H209" s="121">
        <v>0</v>
      </c>
      <c r="I209" s="184">
        <f t="shared" si="16"/>
        <v>0</v>
      </c>
    </row>
    <row r="210" spans="1:9" x14ac:dyDescent="0.25">
      <c r="A210" s="86">
        <v>45</v>
      </c>
      <c r="B210" s="108" t="s">
        <v>161</v>
      </c>
      <c r="C210" s="87">
        <v>0</v>
      </c>
      <c r="D210" s="143">
        <f t="shared" si="17"/>
        <v>1481.65</v>
      </c>
      <c r="E210" s="87">
        <f t="shared" si="17"/>
        <v>0</v>
      </c>
      <c r="F210" s="87">
        <v>0</v>
      </c>
      <c r="G210" s="87">
        <v>0</v>
      </c>
      <c r="H210" s="121">
        <v>0</v>
      </c>
      <c r="I210" s="184">
        <f t="shared" si="16"/>
        <v>0</v>
      </c>
    </row>
    <row r="211" spans="1:9" hidden="1" x14ac:dyDescent="0.25">
      <c r="A211" s="47">
        <v>451</v>
      </c>
      <c r="B211" s="48" t="s">
        <v>161</v>
      </c>
      <c r="C211" s="49">
        <v>0</v>
      </c>
      <c r="D211" s="144">
        <v>1481.65</v>
      </c>
      <c r="E211" s="49">
        <v>0</v>
      </c>
      <c r="F211" s="87"/>
      <c r="G211" s="87"/>
      <c r="H211" s="121" t="e">
        <f t="shared" si="15"/>
        <v>#DIV/0!</v>
      </c>
      <c r="I211" s="184">
        <f t="shared" si="16"/>
        <v>0</v>
      </c>
    </row>
    <row r="212" spans="1:9" x14ac:dyDescent="0.25">
      <c r="A212" s="109"/>
      <c r="B212" s="99"/>
      <c r="C212" s="87"/>
      <c r="D212" s="143"/>
      <c r="E212" s="49"/>
      <c r="F212" s="87"/>
      <c r="G212" s="87"/>
      <c r="H212" s="121"/>
      <c r="I212" s="184"/>
    </row>
    <row r="213" spans="1:9" x14ac:dyDescent="0.25">
      <c r="A213" s="109" t="s">
        <v>81</v>
      </c>
      <c r="B213" s="99" t="s">
        <v>95</v>
      </c>
      <c r="C213" s="87">
        <f>SUM(C214)</f>
        <v>229449.45</v>
      </c>
      <c r="D213" s="143">
        <v>0</v>
      </c>
      <c r="E213" s="87">
        <f>SUM(E214)</f>
        <v>0</v>
      </c>
      <c r="F213" s="87">
        <v>0</v>
      </c>
      <c r="G213" s="87">
        <v>0</v>
      </c>
      <c r="H213" s="121">
        <f t="shared" si="15"/>
        <v>0</v>
      </c>
      <c r="I213" s="184">
        <v>0</v>
      </c>
    </row>
    <row r="214" spans="1:9" x14ac:dyDescent="0.25">
      <c r="A214" s="86">
        <v>4</v>
      </c>
      <c r="B214" s="108" t="s">
        <v>125</v>
      </c>
      <c r="C214" s="87">
        <f>SUM(C215)</f>
        <v>229449.45</v>
      </c>
      <c r="D214" s="143">
        <v>0</v>
      </c>
      <c r="E214" s="87">
        <f>SUM(E215)</f>
        <v>0</v>
      </c>
      <c r="F214" s="87">
        <v>0</v>
      </c>
      <c r="G214" s="87">
        <v>0</v>
      </c>
      <c r="H214" s="121">
        <f t="shared" si="15"/>
        <v>0</v>
      </c>
      <c r="I214" s="184">
        <v>0</v>
      </c>
    </row>
    <row r="215" spans="1:9" x14ac:dyDescent="0.25">
      <c r="A215" s="86">
        <v>45</v>
      </c>
      <c r="B215" s="108" t="s">
        <v>161</v>
      </c>
      <c r="C215" s="87">
        <f>SUM(C216)</f>
        <v>229449.45</v>
      </c>
      <c r="D215" s="143">
        <v>0</v>
      </c>
      <c r="E215" s="87">
        <f>SUM(E216)</f>
        <v>0</v>
      </c>
      <c r="F215" s="87">
        <v>0</v>
      </c>
      <c r="G215" s="87">
        <v>0</v>
      </c>
      <c r="H215" s="121">
        <f t="shared" si="15"/>
        <v>0</v>
      </c>
      <c r="I215" s="184">
        <v>0</v>
      </c>
    </row>
    <row r="216" spans="1:9" hidden="1" x14ac:dyDescent="0.25">
      <c r="A216" s="47">
        <v>451</v>
      </c>
      <c r="B216" s="48" t="s">
        <v>161</v>
      </c>
      <c r="C216" s="49">
        <v>229449.45</v>
      </c>
      <c r="D216" s="143">
        <v>0</v>
      </c>
      <c r="E216" s="49">
        <v>0</v>
      </c>
      <c r="F216" s="117"/>
      <c r="G216" s="87"/>
      <c r="H216" s="121">
        <f t="shared" si="15"/>
        <v>0</v>
      </c>
      <c r="I216" s="184" t="e">
        <f t="shared" si="16"/>
        <v>#DIV/0!</v>
      </c>
    </row>
    <row r="217" spans="1:9" x14ac:dyDescent="0.25">
      <c r="A217" s="93"/>
      <c r="B217" s="94"/>
      <c r="C217" s="87"/>
      <c r="D217" s="143"/>
      <c r="E217" s="49"/>
      <c r="F217" s="117"/>
      <c r="G217" s="87"/>
      <c r="H217" s="121"/>
      <c r="I217" s="184"/>
    </row>
    <row r="218" spans="1:9" x14ac:dyDescent="0.25">
      <c r="A218" s="93"/>
      <c r="B218" s="94"/>
      <c r="C218" s="87"/>
      <c r="D218" s="143"/>
      <c r="E218" s="49"/>
      <c r="F218" s="117"/>
      <c r="G218" s="87"/>
      <c r="H218" s="121"/>
      <c r="I218" s="184"/>
    </row>
    <row r="219" spans="1:9" ht="26.25" x14ac:dyDescent="0.25">
      <c r="A219" s="89" t="s">
        <v>81</v>
      </c>
      <c r="B219" s="102" t="s">
        <v>162</v>
      </c>
      <c r="C219" s="87">
        <f>SUM(C220)</f>
        <v>16827.98</v>
      </c>
      <c r="D219" s="143">
        <v>0</v>
      </c>
      <c r="E219" s="87">
        <f>SUM(E220)</f>
        <v>0</v>
      </c>
      <c r="F219" s="87">
        <v>0</v>
      </c>
      <c r="G219" s="87">
        <v>0</v>
      </c>
      <c r="H219" s="121">
        <f t="shared" si="15"/>
        <v>0</v>
      </c>
      <c r="I219" s="184">
        <v>0</v>
      </c>
    </row>
    <row r="220" spans="1:9" x14ac:dyDescent="0.25">
      <c r="A220" s="86">
        <v>4</v>
      </c>
      <c r="B220" s="108" t="s">
        <v>125</v>
      </c>
      <c r="C220" s="98">
        <f>SUM(C221+C223)</f>
        <v>16827.98</v>
      </c>
      <c r="D220" s="147">
        <v>0</v>
      </c>
      <c r="E220" s="87">
        <f>SUM(E221+E223)</f>
        <v>0</v>
      </c>
      <c r="F220" s="87">
        <v>0</v>
      </c>
      <c r="G220" s="87">
        <v>0</v>
      </c>
      <c r="H220" s="121">
        <f t="shared" si="15"/>
        <v>0</v>
      </c>
      <c r="I220" s="184">
        <v>0</v>
      </c>
    </row>
    <row r="221" spans="1:9" x14ac:dyDescent="0.25">
      <c r="A221" s="86">
        <v>41</v>
      </c>
      <c r="B221" s="94" t="s">
        <v>125</v>
      </c>
      <c r="C221" s="98">
        <f>SUM(C222)</f>
        <v>11915.88</v>
      </c>
      <c r="D221" s="147">
        <v>0</v>
      </c>
      <c r="E221" s="87">
        <f>SUM(E222)</f>
        <v>0</v>
      </c>
      <c r="F221" s="87">
        <v>0</v>
      </c>
      <c r="G221" s="87">
        <v>0</v>
      </c>
      <c r="H221" s="121">
        <f t="shared" si="15"/>
        <v>0</v>
      </c>
      <c r="I221" s="184">
        <v>0</v>
      </c>
    </row>
    <row r="222" spans="1:9" hidden="1" x14ac:dyDescent="0.25">
      <c r="A222" s="47">
        <v>412</v>
      </c>
      <c r="B222" s="96" t="s">
        <v>163</v>
      </c>
      <c r="C222" s="97">
        <v>11915.88</v>
      </c>
      <c r="D222" s="148">
        <v>0</v>
      </c>
      <c r="E222" s="49">
        <v>0</v>
      </c>
      <c r="F222" s="87"/>
      <c r="G222" s="87"/>
      <c r="H222" s="121">
        <f t="shared" si="15"/>
        <v>0</v>
      </c>
      <c r="I222" s="184" t="e">
        <f t="shared" si="16"/>
        <v>#DIV/0!</v>
      </c>
    </row>
    <row r="223" spans="1:9" x14ac:dyDescent="0.25">
      <c r="A223" s="86">
        <v>42</v>
      </c>
      <c r="B223" s="108" t="s">
        <v>166</v>
      </c>
      <c r="C223" s="98">
        <v>4912.1000000000004</v>
      </c>
      <c r="D223" s="147">
        <v>0</v>
      </c>
      <c r="E223" s="87">
        <f>SUM(E224)</f>
        <v>0</v>
      </c>
      <c r="F223" s="87">
        <v>0</v>
      </c>
      <c r="G223" s="87">
        <v>0</v>
      </c>
      <c r="H223" s="121">
        <f t="shared" si="15"/>
        <v>0</v>
      </c>
      <c r="I223" s="184">
        <v>0</v>
      </c>
    </row>
    <row r="224" spans="1:9" hidden="1" x14ac:dyDescent="0.25">
      <c r="A224" s="47">
        <v>422</v>
      </c>
      <c r="B224" s="96" t="s">
        <v>126</v>
      </c>
      <c r="C224" s="97">
        <v>4912.1000000000004</v>
      </c>
      <c r="D224" s="148">
        <v>0</v>
      </c>
      <c r="E224" s="49">
        <v>0</v>
      </c>
      <c r="F224" s="87"/>
      <c r="G224" s="87"/>
      <c r="H224" s="121">
        <f t="shared" si="15"/>
        <v>0</v>
      </c>
      <c r="I224" s="184" t="e">
        <f t="shared" si="16"/>
        <v>#DIV/0!</v>
      </c>
    </row>
    <row r="225" spans="1:9" x14ac:dyDescent="0.25">
      <c r="A225" s="86"/>
      <c r="B225" s="94"/>
      <c r="C225" s="98"/>
      <c r="D225" s="147"/>
      <c r="E225" s="49"/>
      <c r="F225" s="87"/>
      <c r="G225" s="87"/>
      <c r="H225" s="121"/>
      <c r="I225" s="184"/>
    </row>
    <row r="226" spans="1:9" x14ac:dyDescent="0.25">
      <c r="A226" s="86"/>
      <c r="B226" s="94"/>
      <c r="C226" s="98"/>
      <c r="D226" s="147"/>
      <c r="E226" s="49"/>
      <c r="F226" s="87"/>
      <c r="G226" s="49"/>
      <c r="H226" s="121"/>
      <c r="I226" s="184"/>
    </row>
    <row r="227" spans="1:9" x14ac:dyDescent="0.25">
      <c r="A227" s="89">
        <v>2406</v>
      </c>
      <c r="B227" s="94" t="s">
        <v>164</v>
      </c>
      <c r="C227" s="98">
        <v>11937.36</v>
      </c>
      <c r="D227" s="147">
        <f>SUM(D228+D241+D254)</f>
        <v>4792.1000000000004</v>
      </c>
      <c r="E227" s="98">
        <f>SUM(E228+E241+E254)</f>
        <v>4287.1000000000004</v>
      </c>
      <c r="F227" s="87">
        <v>4287.1000000000004</v>
      </c>
      <c r="G227" s="87">
        <v>4287.1000000000004</v>
      </c>
      <c r="H227" s="121">
        <f t="shared" si="15"/>
        <v>35.913300763317849</v>
      </c>
      <c r="I227" s="184">
        <f t="shared" si="16"/>
        <v>89.461822583001194</v>
      </c>
    </row>
    <row r="228" spans="1:9" x14ac:dyDescent="0.25">
      <c r="A228" s="109" t="s">
        <v>105</v>
      </c>
      <c r="B228" s="99" t="s">
        <v>165</v>
      </c>
      <c r="C228" s="87">
        <f>SUM(C229+C235)</f>
        <v>11937.36</v>
      </c>
      <c r="D228" s="143">
        <f>SUM(D229)</f>
        <v>4047.1</v>
      </c>
      <c r="E228" s="87">
        <f>SUM(E229+E235)</f>
        <v>4047.1</v>
      </c>
      <c r="F228" s="87">
        <v>4047.1</v>
      </c>
      <c r="G228" s="87">
        <v>4047.1</v>
      </c>
      <c r="H228" s="121">
        <f t="shared" si="15"/>
        <v>33.902805980551811</v>
      </c>
      <c r="I228" s="184">
        <f t="shared" si="16"/>
        <v>100</v>
      </c>
    </row>
    <row r="229" spans="1:9" x14ac:dyDescent="0.25">
      <c r="A229" s="109" t="s">
        <v>81</v>
      </c>
      <c r="B229" s="99" t="s">
        <v>95</v>
      </c>
      <c r="C229" s="87">
        <f>SUM(C230)</f>
        <v>10527.18</v>
      </c>
      <c r="D229" s="143">
        <f>SUM(D230)</f>
        <v>4047.1</v>
      </c>
      <c r="E229" s="87">
        <f>SUM(E230)</f>
        <v>4047.1</v>
      </c>
      <c r="F229" s="87">
        <v>4047.1</v>
      </c>
      <c r="G229" s="87">
        <v>4047.1</v>
      </c>
      <c r="H229" s="121">
        <f t="shared" si="15"/>
        <v>38.444293723485302</v>
      </c>
      <c r="I229" s="184">
        <f t="shared" si="16"/>
        <v>100</v>
      </c>
    </row>
    <row r="230" spans="1:9" x14ac:dyDescent="0.25">
      <c r="A230" s="86">
        <v>4</v>
      </c>
      <c r="B230" s="108" t="s">
        <v>125</v>
      </c>
      <c r="C230" s="87">
        <f>SUM(C231)</f>
        <v>10527.18</v>
      </c>
      <c r="D230" s="143">
        <f>SUM(D231)</f>
        <v>4047.1</v>
      </c>
      <c r="E230" s="87">
        <f>SUM(E231)</f>
        <v>4047.1</v>
      </c>
      <c r="F230" s="87">
        <v>4047.1</v>
      </c>
      <c r="G230" s="87">
        <v>4047.1</v>
      </c>
      <c r="H230" s="121">
        <f t="shared" si="15"/>
        <v>38.444293723485302</v>
      </c>
      <c r="I230" s="184">
        <f t="shared" si="16"/>
        <v>100</v>
      </c>
    </row>
    <row r="231" spans="1:9" x14ac:dyDescent="0.25">
      <c r="A231" s="86">
        <v>42</v>
      </c>
      <c r="B231" s="108" t="s">
        <v>166</v>
      </c>
      <c r="C231" s="87">
        <f>SUM(C232)</f>
        <v>10527.18</v>
      </c>
      <c r="D231" s="143">
        <f>SUM(D232)</f>
        <v>4047.1</v>
      </c>
      <c r="E231" s="87">
        <f>SUM(E232)</f>
        <v>4047.1</v>
      </c>
      <c r="F231" s="87">
        <v>4047.1</v>
      </c>
      <c r="G231" s="87">
        <v>4047.1</v>
      </c>
      <c r="H231" s="121">
        <f t="shared" si="15"/>
        <v>38.444293723485302</v>
      </c>
      <c r="I231" s="184">
        <f t="shared" si="16"/>
        <v>100</v>
      </c>
    </row>
    <row r="232" spans="1:9" hidden="1" x14ac:dyDescent="0.25">
      <c r="A232" s="47">
        <v>422</v>
      </c>
      <c r="B232" s="48" t="s">
        <v>126</v>
      </c>
      <c r="C232" s="49">
        <v>10527.18</v>
      </c>
      <c r="D232" s="144">
        <v>4047.1</v>
      </c>
      <c r="E232" s="49">
        <v>4047.1</v>
      </c>
      <c r="F232" s="116"/>
      <c r="G232" s="87"/>
      <c r="H232" s="121">
        <f t="shared" si="15"/>
        <v>38.444293723485302</v>
      </c>
      <c r="I232" s="184">
        <f t="shared" si="16"/>
        <v>100</v>
      </c>
    </row>
    <row r="233" spans="1:9" x14ac:dyDescent="0.25">
      <c r="A233" s="93"/>
      <c r="B233" s="94"/>
      <c r="C233" s="87"/>
      <c r="D233" s="143"/>
      <c r="E233" s="49"/>
      <c r="F233" s="116"/>
      <c r="G233" s="87"/>
      <c r="H233" s="121"/>
      <c r="I233" s="184"/>
    </row>
    <row r="234" spans="1:9" x14ac:dyDescent="0.25">
      <c r="A234" s="89"/>
      <c r="B234" s="94"/>
      <c r="C234" s="87"/>
      <c r="D234" s="143"/>
      <c r="E234" s="49"/>
      <c r="F234" s="87"/>
      <c r="G234" s="87"/>
      <c r="H234" s="121"/>
      <c r="I234" s="184"/>
    </row>
    <row r="235" spans="1:9" x14ac:dyDescent="0.25">
      <c r="A235" s="89" t="s">
        <v>81</v>
      </c>
      <c r="B235" s="94" t="s">
        <v>167</v>
      </c>
      <c r="C235" s="87">
        <f>SUM(C236)</f>
        <v>1410.18</v>
      </c>
      <c r="D235" s="143">
        <v>771</v>
      </c>
      <c r="E235" s="87">
        <f>SUM(E236)</f>
        <v>0</v>
      </c>
      <c r="F235" s="87">
        <v>0</v>
      </c>
      <c r="G235" s="87">
        <v>0</v>
      </c>
      <c r="H235" s="121">
        <f t="shared" si="15"/>
        <v>0</v>
      </c>
      <c r="I235" s="184">
        <f t="shared" si="16"/>
        <v>0</v>
      </c>
    </row>
    <row r="236" spans="1:9" x14ac:dyDescent="0.25">
      <c r="A236" s="86">
        <v>4</v>
      </c>
      <c r="B236" s="108" t="s">
        <v>125</v>
      </c>
      <c r="C236" s="98">
        <f>SUM(C237)</f>
        <v>1410.18</v>
      </c>
      <c r="D236" s="147">
        <v>771</v>
      </c>
      <c r="E236" s="87">
        <f>SUM(E237)</f>
        <v>0</v>
      </c>
      <c r="F236" s="87">
        <v>0</v>
      </c>
      <c r="G236" s="87">
        <v>0</v>
      </c>
      <c r="H236" s="121">
        <f t="shared" si="15"/>
        <v>0</v>
      </c>
      <c r="I236" s="184">
        <f t="shared" si="16"/>
        <v>0</v>
      </c>
    </row>
    <row r="237" spans="1:9" x14ac:dyDescent="0.25">
      <c r="A237" s="86">
        <v>42</v>
      </c>
      <c r="B237" s="108" t="s">
        <v>166</v>
      </c>
      <c r="C237" s="98">
        <f>SUM(C238)</f>
        <v>1410.18</v>
      </c>
      <c r="D237" s="147">
        <v>771</v>
      </c>
      <c r="E237" s="87">
        <f>SUM(E238)</f>
        <v>0</v>
      </c>
      <c r="F237" s="87">
        <v>0</v>
      </c>
      <c r="G237" s="87">
        <v>0</v>
      </c>
      <c r="H237" s="121">
        <f t="shared" si="15"/>
        <v>0</v>
      </c>
      <c r="I237" s="184">
        <f t="shared" si="16"/>
        <v>0</v>
      </c>
    </row>
    <row r="238" spans="1:9" hidden="1" x14ac:dyDescent="0.25">
      <c r="A238" s="95">
        <v>422</v>
      </c>
      <c r="B238" s="48" t="s">
        <v>126</v>
      </c>
      <c r="C238" s="49">
        <v>1410.18</v>
      </c>
      <c r="D238" s="144">
        <v>771</v>
      </c>
      <c r="E238" s="49">
        <v>0</v>
      </c>
      <c r="F238" s="49"/>
      <c r="G238" s="87"/>
      <c r="H238" s="121">
        <f t="shared" si="15"/>
        <v>0</v>
      </c>
      <c r="I238" s="184">
        <f t="shared" si="16"/>
        <v>0</v>
      </c>
    </row>
    <row r="239" spans="1:9" ht="30.6" customHeight="1" x14ac:dyDescent="0.25">
      <c r="A239" s="95"/>
      <c r="B239" s="96"/>
      <c r="C239" s="49"/>
      <c r="D239" s="144"/>
      <c r="E239" s="49"/>
      <c r="F239" s="49"/>
      <c r="G239" s="87"/>
      <c r="H239" s="121"/>
      <c r="I239" s="184"/>
    </row>
    <row r="240" spans="1:9" x14ac:dyDescent="0.25">
      <c r="A240" s="47"/>
      <c r="B240" s="48"/>
      <c r="C240" s="49"/>
      <c r="D240" s="144"/>
      <c r="E240" s="49"/>
      <c r="F240" s="49"/>
      <c r="G240" s="49"/>
      <c r="H240" s="121"/>
      <c r="I240" s="184"/>
    </row>
    <row r="241" spans="1:9" x14ac:dyDescent="0.25">
      <c r="A241" s="109" t="s">
        <v>168</v>
      </c>
      <c r="B241" s="99" t="s">
        <v>169</v>
      </c>
      <c r="C241" s="87">
        <f>SUM(C242+C248)</f>
        <v>1162.47</v>
      </c>
      <c r="D241" s="143">
        <f>SUM(D242+D248)</f>
        <v>500</v>
      </c>
      <c r="E241" s="87">
        <f>SUM(E242+E248)</f>
        <v>0</v>
      </c>
      <c r="F241" s="87">
        <v>0</v>
      </c>
      <c r="G241" s="87">
        <v>0</v>
      </c>
      <c r="H241" s="121">
        <f t="shared" si="15"/>
        <v>0</v>
      </c>
      <c r="I241" s="184">
        <f t="shared" si="16"/>
        <v>0</v>
      </c>
    </row>
    <row r="242" spans="1:9" x14ac:dyDescent="0.25">
      <c r="A242" s="109" t="s">
        <v>81</v>
      </c>
      <c r="B242" s="99" t="s">
        <v>88</v>
      </c>
      <c r="C242" s="87">
        <f>SUM(C243)</f>
        <v>1162.47</v>
      </c>
      <c r="D242" s="143">
        <v>0</v>
      </c>
      <c r="E242" s="87">
        <v>0</v>
      </c>
      <c r="F242" s="87">
        <v>0</v>
      </c>
      <c r="G242" s="87">
        <v>0</v>
      </c>
      <c r="H242" s="121">
        <f t="shared" si="15"/>
        <v>0</v>
      </c>
      <c r="I242" s="184">
        <v>0</v>
      </c>
    </row>
    <row r="243" spans="1:9" x14ac:dyDescent="0.25">
      <c r="A243" s="86">
        <v>4</v>
      </c>
      <c r="B243" s="108" t="s">
        <v>125</v>
      </c>
      <c r="C243" s="87">
        <f>SUM(C244)</f>
        <v>1162.47</v>
      </c>
      <c r="D243" s="143">
        <v>0</v>
      </c>
      <c r="E243" s="87">
        <v>0</v>
      </c>
      <c r="F243" s="87">
        <v>0</v>
      </c>
      <c r="G243" s="87">
        <v>0</v>
      </c>
      <c r="H243" s="121">
        <f t="shared" si="15"/>
        <v>0</v>
      </c>
      <c r="I243" s="184">
        <v>0</v>
      </c>
    </row>
    <row r="244" spans="1:9" x14ac:dyDescent="0.25">
      <c r="A244" s="86">
        <v>42</v>
      </c>
      <c r="B244" s="108" t="s">
        <v>166</v>
      </c>
      <c r="C244" s="87">
        <f>SUM(C245)</f>
        <v>1162.47</v>
      </c>
      <c r="D244" s="143">
        <v>0</v>
      </c>
      <c r="E244" s="87">
        <v>0</v>
      </c>
      <c r="F244" s="87">
        <v>0</v>
      </c>
      <c r="G244" s="87">
        <v>0</v>
      </c>
      <c r="H244" s="121">
        <f t="shared" si="15"/>
        <v>0</v>
      </c>
      <c r="I244" s="184">
        <v>0</v>
      </c>
    </row>
    <row r="245" spans="1:9" hidden="1" x14ac:dyDescent="0.25">
      <c r="A245" s="47">
        <v>424</v>
      </c>
      <c r="B245" s="48" t="s">
        <v>127</v>
      </c>
      <c r="C245" s="49">
        <v>1162.47</v>
      </c>
      <c r="D245" s="143">
        <v>0</v>
      </c>
      <c r="E245" s="87">
        <v>0</v>
      </c>
      <c r="F245" s="87"/>
      <c r="G245" s="87"/>
      <c r="H245" s="121">
        <f t="shared" si="15"/>
        <v>0</v>
      </c>
      <c r="I245" s="184" t="e">
        <f t="shared" si="16"/>
        <v>#DIV/0!</v>
      </c>
    </row>
    <row r="246" spans="1:9" x14ac:dyDescent="0.25">
      <c r="A246" s="47"/>
      <c r="B246" s="48"/>
      <c r="C246" s="49"/>
      <c r="D246" s="144"/>
      <c r="E246" s="49"/>
      <c r="F246" s="49"/>
      <c r="G246" s="49"/>
      <c r="H246" s="121"/>
      <c r="I246" s="184"/>
    </row>
    <row r="247" spans="1:9" x14ac:dyDescent="0.25">
      <c r="A247" s="47"/>
      <c r="B247" s="48"/>
      <c r="C247" s="49"/>
      <c r="D247" s="144"/>
      <c r="E247" s="49"/>
      <c r="F247" s="49"/>
      <c r="G247" s="49"/>
      <c r="H247" s="121"/>
      <c r="I247" s="184"/>
    </row>
    <row r="248" spans="1:9" x14ac:dyDescent="0.25">
      <c r="A248" s="109" t="s">
        <v>81</v>
      </c>
      <c r="B248" s="99" t="s">
        <v>95</v>
      </c>
      <c r="C248" s="87">
        <v>0</v>
      </c>
      <c r="D248" s="143">
        <v>500</v>
      </c>
      <c r="E248" s="87">
        <f>SUM(E249)</f>
        <v>0</v>
      </c>
      <c r="F248" s="87">
        <v>0</v>
      </c>
      <c r="G248" s="87">
        <v>0</v>
      </c>
      <c r="H248" s="121">
        <v>0</v>
      </c>
      <c r="I248" s="184">
        <f t="shared" si="16"/>
        <v>0</v>
      </c>
    </row>
    <row r="249" spans="1:9" x14ac:dyDescent="0.25">
      <c r="A249" s="86">
        <v>4</v>
      </c>
      <c r="B249" s="108" t="s">
        <v>125</v>
      </c>
      <c r="C249" s="87">
        <v>0</v>
      </c>
      <c r="D249" s="143">
        <v>500</v>
      </c>
      <c r="E249" s="87">
        <f>SUM(E250)</f>
        <v>0</v>
      </c>
      <c r="F249" s="87">
        <v>0</v>
      </c>
      <c r="G249" s="87">
        <v>0</v>
      </c>
      <c r="H249" s="121">
        <v>0</v>
      </c>
      <c r="I249" s="184">
        <f t="shared" si="16"/>
        <v>0</v>
      </c>
    </row>
    <row r="250" spans="1:9" x14ac:dyDescent="0.25">
      <c r="A250" s="86">
        <v>42</v>
      </c>
      <c r="B250" s="108" t="s">
        <v>166</v>
      </c>
      <c r="C250" s="87">
        <v>0</v>
      </c>
      <c r="D250" s="143">
        <v>500</v>
      </c>
      <c r="E250" s="87">
        <f>SUM(E251)</f>
        <v>0</v>
      </c>
      <c r="F250" s="87">
        <v>0</v>
      </c>
      <c r="G250" s="87">
        <v>0</v>
      </c>
      <c r="H250" s="121">
        <v>0</v>
      </c>
      <c r="I250" s="184">
        <f t="shared" si="16"/>
        <v>0</v>
      </c>
    </row>
    <row r="251" spans="1:9" hidden="1" x14ac:dyDescent="0.25">
      <c r="A251" s="47">
        <v>424</v>
      </c>
      <c r="B251" s="48" t="s">
        <v>127</v>
      </c>
      <c r="C251" s="49">
        <v>0</v>
      </c>
      <c r="D251" s="144">
        <v>500</v>
      </c>
      <c r="E251" s="49">
        <v>0</v>
      </c>
      <c r="F251" s="49"/>
      <c r="G251" s="49"/>
      <c r="H251" s="121" t="e">
        <f t="shared" si="15"/>
        <v>#DIV/0!</v>
      </c>
      <c r="I251" s="184">
        <f t="shared" si="16"/>
        <v>0</v>
      </c>
    </row>
    <row r="252" spans="1:9" x14ac:dyDescent="0.25">
      <c r="A252" s="86"/>
      <c r="B252" s="48"/>
      <c r="C252" s="49"/>
      <c r="D252" s="144"/>
      <c r="E252" s="49"/>
      <c r="F252" s="49"/>
      <c r="G252" s="49"/>
      <c r="H252" s="121"/>
      <c r="I252" s="184"/>
    </row>
    <row r="253" spans="1:9" x14ac:dyDescent="0.25">
      <c r="A253" s="86"/>
      <c r="B253" s="48"/>
      <c r="C253" s="49"/>
      <c r="D253" s="144"/>
      <c r="E253" s="49"/>
      <c r="F253" s="49"/>
      <c r="G253" s="49"/>
      <c r="H253" s="121"/>
      <c r="I253" s="184"/>
    </row>
    <row r="254" spans="1:9" x14ac:dyDescent="0.25">
      <c r="A254" s="109" t="s">
        <v>182</v>
      </c>
      <c r="B254" s="99" t="s">
        <v>183</v>
      </c>
      <c r="C254" s="87">
        <v>0</v>
      </c>
      <c r="D254" s="143">
        <f>SUM(D255+D261)</f>
        <v>245</v>
      </c>
      <c r="E254" s="87">
        <f>SUM(E255)</f>
        <v>240</v>
      </c>
      <c r="F254" s="87">
        <v>0</v>
      </c>
      <c r="G254" s="87">
        <v>0</v>
      </c>
      <c r="H254" s="121">
        <v>0</v>
      </c>
      <c r="I254" s="184">
        <f t="shared" si="16"/>
        <v>97.959183673469383</v>
      </c>
    </row>
    <row r="255" spans="1:9" x14ac:dyDescent="0.25">
      <c r="A255" s="109" t="s">
        <v>81</v>
      </c>
      <c r="B255" s="99" t="s">
        <v>88</v>
      </c>
      <c r="C255" s="87">
        <v>0</v>
      </c>
      <c r="D255" s="143">
        <f>SUM(D256)</f>
        <v>245</v>
      </c>
      <c r="E255" s="87">
        <f>SUM(E256)</f>
        <v>240</v>
      </c>
      <c r="F255" s="87">
        <v>0</v>
      </c>
      <c r="G255" s="87">
        <v>0</v>
      </c>
      <c r="H255" s="121">
        <v>0</v>
      </c>
      <c r="I255" s="184">
        <f t="shared" si="16"/>
        <v>97.959183673469383</v>
      </c>
    </row>
    <row r="256" spans="1:9" x14ac:dyDescent="0.25">
      <c r="A256" s="86">
        <v>4</v>
      </c>
      <c r="B256" s="108" t="s">
        <v>125</v>
      </c>
      <c r="C256" s="87">
        <v>0</v>
      </c>
      <c r="D256" s="143">
        <f>SUM(D257)</f>
        <v>245</v>
      </c>
      <c r="E256" s="87">
        <f>SUM(E257)</f>
        <v>240</v>
      </c>
      <c r="F256" s="87">
        <v>0</v>
      </c>
      <c r="G256" s="87">
        <v>0</v>
      </c>
      <c r="H256" s="121">
        <v>0</v>
      </c>
      <c r="I256" s="184">
        <f t="shared" si="16"/>
        <v>97.959183673469383</v>
      </c>
    </row>
    <row r="257" spans="1:9" x14ac:dyDescent="0.25">
      <c r="A257" s="86">
        <v>42</v>
      </c>
      <c r="B257" s="108" t="s">
        <v>166</v>
      </c>
      <c r="C257" s="87">
        <v>0</v>
      </c>
      <c r="D257" s="143">
        <f>SUM(D258)</f>
        <v>245</v>
      </c>
      <c r="E257" s="87">
        <f>SUM(E258)</f>
        <v>240</v>
      </c>
      <c r="F257" s="87">
        <v>0</v>
      </c>
      <c r="G257" s="87">
        <v>0</v>
      </c>
      <c r="H257" s="121">
        <v>0</v>
      </c>
      <c r="I257" s="184">
        <f t="shared" si="16"/>
        <v>97.959183673469383</v>
      </c>
    </row>
    <row r="258" spans="1:9" hidden="1" x14ac:dyDescent="0.25">
      <c r="A258" s="47">
        <v>424</v>
      </c>
      <c r="B258" s="48" t="s">
        <v>127</v>
      </c>
      <c r="C258" s="49">
        <v>0</v>
      </c>
      <c r="D258" s="144">
        <v>245</v>
      </c>
      <c r="E258" s="49">
        <v>240</v>
      </c>
      <c r="F258" s="111"/>
      <c r="G258" s="111"/>
      <c r="H258" s="121" t="e">
        <f t="shared" si="15"/>
        <v>#DIV/0!</v>
      </c>
      <c r="I258" s="184">
        <f t="shared" si="16"/>
        <v>97.959183673469383</v>
      </c>
    </row>
    <row r="259" spans="1:9" x14ac:dyDescent="0.25">
      <c r="A259" s="112"/>
      <c r="B259" s="113"/>
      <c r="C259" s="114"/>
      <c r="D259" s="186"/>
      <c r="E259" s="114"/>
      <c r="F259" s="114"/>
      <c r="G259" s="114"/>
      <c r="H259" s="121"/>
      <c r="I259" s="184"/>
    </row>
    <row r="260" spans="1:9" x14ac:dyDescent="0.25">
      <c r="A260" s="259" t="s">
        <v>106</v>
      </c>
      <c r="B260" s="260"/>
      <c r="C260" s="230">
        <v>1180083.55</v>
      </c>
      <c r="D260" s="231">
        <f>SUM(D7+D80+D176+D191+D206+D227)</f>
        <v>965651.78000000014</v>
      </c>
      <c r="E260" s="230">
        <f>SUM(E7+E80+E176+E191+E206+E227)</f>
        <v>969168.7</v>
      </c>
      <c r="F260" s="230">
        <f>SUM(F8+F25+F36+F48+F81+F88+F107+F115+F124+F133+F146+F158+F166+F177+F184+F192+F199+F207+F228)</f>
        <v>965858.29999999993</v>
      </c>
      <c r="G260" s="230">
        <f>SUM(G8+G25+G36+G48+G81+G88+G107+G115+G124+G133+G146+G158+G166+G177+G184+G192+G199+G207+G228+G241+G254)</f>
        <v>965858.29999999993</v>
      </c>
      <c r="H260" s="232">
        <f t="shared" si="15"/>
        <v>82.127125659873826</v>
      </c>
      <c r="I260" s="233">
        <f t="shared" si="16"/>
        <v>100.36420167940867</v>
      </c>
    </row>
    <row r="266" spans="1:9" x14ac:dyDescent="0.25">
      <c r="E266" s="115"/>
    </row>
    <row r="268" spans="1:9" x14ac:dyDescent="0.25">
      <c r="C268" s="115"/>
    </row>
  </sheetData>
  <mergeCells count="3">
    <mergeCell ref="A1:H1"/>
    <mergeCell ref="A3:H3"/>
    <mergeCell ref="A260:B26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SAŽETAK EUR</vt:lpstr>
      <vt:lpstr> Račun prihoda i rashoda</vt:lpstr>
      <vt:lpstr>Rashodi prema funkcijskoj kl</vt:lpstr>
      <vt:lpstr>POSEBNI DIO</vt:lpstr>
      <vt:lpstr>Posebni dio 2.razina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Tanja</cp:lastModifiedBy>
  <cp:lastPrinted>2023-10-06T09:44:54Z</cp:lastPrinted>
  <dcterms:created xsi:type="dcterms:W3CDTF">2022-08-12T12:51:27Z</dcterms:created>
  <dcterms:modified xsi:type="dcterms:W3CDTF">2024-03-21T10:55:03Z</dcterms:modified>
</cp:coreProperties>
</file>